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xr:revisionPtr revIDLastSave="0" documentId="13_ncr:1_{E3386A8E-A6DF-461F-BC26-B241416819D9}" xr6:coauthVersionLast="47" xr6:coauthVersionMax="47" xr10:uidLastSave="{00000000-0000-0000-0000-000000000000}"/>
  <bookViews>
    <workbookView xWindow="-38510" yWindow="-110" windowWidth="38620" windowHeight="21100" activeTab="1" xr2:uid="{00000000-000D-0000-FFFF-FFFF00000000}"/>
  </bookViews>
  <sheets>
    <sheet name="Übersicht" sheetId="3" r:id="rId1"/>
    <sheet name="Risikomanagement" sheetId="2" r:id="rId2"/>
    <sheet name="Risikoergebnis" sheetId="4" r:id="rId3"/>
    <sheet name="Keys" sheetId="1" r:id="rId4"/>
  </sheets>
  <definedNames>
    <definedName name="_xlnm.Print_Area" localSheetId="1">Risikomanagement!$B$2:$L$88</definedName>
    <definedName name="_xlnm.Print_Area" localSheetId="0">Übersicht!$B$2:$D$41</definedName>
    <definedName name="Massnahmetyp">Tabelle2[Strategie]</definedName>
    <definedName name="RiskArt">Tabelle1[Risikoart]</definedName>
    <definedName name="Streufaktor">Risikomanagement!$H$31</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7" i="2" l="1"/>
  <c r="O7" i="2"/>
  <c r="H6" i="2"/>
  <c r="O6" i="2"/>
  <c r="H8" i="2"/>
  <c r="O8" i="2"/>
  <c r="H9" i="2"/>
  <c r="O9" i="2"/>
  <c r="H10" i="2"/>
  <c r="O10" i="2"/>
  <c r="H11" i="2"/>
  <c r="O11" i="2"/>
  <c r="H12" i="2"/>
  <c r="O12" i="2"/>
  <c r="H13" i="2"/>
  <c r="O13" i="2"/>
  <c r="H14" i="2"/>
  <c r="O14" i="2"/>
  <c r="H15" i="2"/>
  <c r="O15" i="2"/>
  <c r="H16" i="2"/>
  <c r="O16" i="2"/>
  <c r="H17" i="2"/>
  <c r="O17" i="2"/>
  <c r="H18" i="2"/>
  <c r="O18" i="2"/>
  <c r="H19" i="2"/>
  <c r="O19" i="2"/>
  <c r="H20" i="2"/>
  <c r="O20" i="2"/>
  <c r="H21" i="2"/>
  <c r="O21" i="2"/>
  <c r="H22" i="2"/>
  <c r="O22" i="2"/>
  <c r="H23" i="2"/>
  <c r="O23" i="2"/>
  <c r="H24" i="2"/>
  <c r="O24" i="2"/>
  <c r="H25" i="2"/>
  <c r="O25" i="2"/>
  <c r="P7" i="2"/>
  <c r="Q7" i="2"/>
  <c r="M7" i="2"/>
  <c r="P6" i="2"/>
  <c r="Q6" i="2"/>
  <c r="N6" i="2"/>
  <c r="N7" i="2"/>
  <c r="P8" i="2"/>
  <c r="Q8" i="2"/>
  <c r="N8" i="2"/>
  <c r="P9" i="2"/>
  <c r="Q9" i="2"/>
  <c r="N9" i="2"/>
  <c r="P10" i="2"/>
  <c r="Q10" i="2"/>
  <c r="N10" i="2"/>
  <c r="P11" i="2"/>
  <c r="Q11" i="2"/>
  <c r="N11" i="2"/>
  <c r="P12" i="2"/>
  <c r="Q12" i="2"/>
  <c r="N12" i="2"/>
  <c r="P13" i="2"/>
  <c r="Q13" i="2"/>
  <c r="N13" i="2"/>
  <c r="P14" i="2"/>
  <c r="Q14" i="2"/>
  <c r="N14" i="2"/>
  <c r="P15" i="2"/>
  <c r="Q15" i="2"/>
  <c r="N15" i="2"/>
  <c r="P16" i="2"/>
  <c r="Q16" i="2"/>
  <c r="N16" i="2"/>
  <c r="P17" i="2"/>
  <c r="Q17" i="2"/>
  <c r="N17" i="2"/>
  <c r="P18" i="2"/>
  <c r="Q18" i="2"/>
  <c r="N18" i="2"/>
  <c r="P19" i="2"/>
  <c r="Q19" i="2"/>
  <c r="N19" i="2"/>
  <c r="P20" i="2"/>
  <c r="Q20" i="2"/>
  <c r="N20" i="2"/>
  <c r="P21" i="2"/>
  <c r="Q21" i="2"/>
  <c r="N21" i="2"/>
  <c r="P22" i="2"/>
  <c r="Q22" i="2"/>
  <c r="N22" i="2"/>
  <c r="P23" i="2"/>
  <c r="Q23" i="2"/>
  <c r="N23" i="2"/>
  <c r="P24" i="2"/>
  <c r="Q24" i="2"/>
  <c r="N24" i="2"/>
  <c r="P25" i="2"/>
  <c r="Q25" i="2"/>
  <c r="N25" i="2"/>
  <c r="M6" i="2"/>
  <c r="M8" i="2"/>
  <c r="M9" i="2"/>
  <c r="M10" i="2"/>
  <c r="M11" i="2"/>
  <c r="M12" i="2"/>
  <c r="M13" i="2"/>
  <c r="M14" i="2"/>
  <c r="M15" i="2"/>
  <c r="M16" i="2"/>
  <c r="M17" i="2"/>
  <c r="M18" i="2"/>
  <c r="M19" i="2"/>
  <c r="M20" i="2"/>
  <c r="M21" i="2"/>
  <c r="M22" i="2"/>
  <c r="M23" i="2"/>
  <c r="M24" i="2"/>
  <c r="M25" i="2"/>
  <c r="L6" i="2"/>
  <c r="L22" i="2"/>
  <c r="L21" i="2"/>
  <c r="K2" i="2"/>
  <c r="L20" i="2"/>
  <c r="L14" i="2"/>
  <c r="L10" i="2"/>
  <c r="L24" i="2"/>
  <c r="L18" i="2"/>
  <c r="L8" i="2"/>
  <c r="L7" i="2"/>
  <c r="L15" i="2"/>
  <c r="L23" i="2"/>
  <c r="L19" i="2"/>
  <c r="L9" i="2"/>
  <c r="L12" i="2"/>
  <c r="L17" i="2"/>
  <c r="L16" i="2"/>
  <c r="L13" i="2"/>
  <c r="L11" i="2"/>
  <c r="L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3" authorId="0" shapeId="0" xr:uid="{092ED0B7-5325-4D51-8E24-917BBFE12451}">
      <text>
        <r>
          <rPr>
            <b/>
            <sz val="9"/>
            <color indexed="81"/>
            <rFont val="Segoe UI"/>
            <family val="2"/>
          </rPr>
          <t>Autor:</t>
        </r>
        <r>
          <rPr>
            <sz val="9"/>
            <color indexed="81"/>
            <rFont val="Segoe UI"/>
            <charset val="1"/>
          </rPr>
          <t xml:space="preserve">
Denn konkreten Projektnameen hier eingeben</t>
        </r>
      </text>
    </comment>
    <comment ref="H5" authorId="0" shapeId="0" xr:uid="{00000000-0006-0000-0100-000001000000}">
      <text>
        <r>
          <rPr>
            <b/>
            <sz val="9"/>
            <color indexed="81"/>
            <rFont val="Tahoma"/>
            <family val="2"/>
          </rPr>
          <t>Schadenspotenzial</t>
        </r>
        <r>
          <rPr>
            <sz val="9"/>
            <color indexed="81"/>
            <rFont val="Tahoma"/>
            <family val="2"/>
          </rPr>
          <t xml:space="preserve">
</t>
        </r>
      </text>
    </comment>
    <comment ref="I5" authorId="0" shapeId="0" xr:uid="{00000000-0006-0000-0100-000002000000}">
      <text>
        <r>
          <rPr>
            <b/>
            <sz val="9"/>
            <color indexed="81"/>
            <rFont val="Tahoma"/>
            <family val="2"/>
          </rPr>
          <t>Eintrittswahrscheinlichtkeit</t>
        </r>
        <r>
          <rPr>
            <sz val="9"/>
            <color indexed="81"/>
            <rFont val="Tahoma"/>
            <family val="2"/>
          </rPr>
          <t xml:space="preserve">
</t>
        </r>
      </text>
    </comment>
  </commentList>
</comments>
</file>

<file path=xl/sharedStrings.xml><?xml version="1.0" encoding="utf-8"?>
<sst xmlns="http://schemas.openxmlformats.org/spreadsheetml/2006/main" count="188" uniqueCount="129">
  <si>
    <t>Risikoart</t>
  </si>
  <si>
    <t>Beschreibung</t>
  </si>
  <si>
    <t>Strategie</t>
  </si>
  <si>
    <t>Prävention</t>
  </si>
  <si>
    <t>Massnahmenplan</t>
  </si>
  <si>
    <t>Prüfung</t>
  </si>
  <si>
    <t>Massnahmen die die Eintrittswahrscheinlichkeit reduzieren</t>
  </si>
  <si>
    <t>Massnahmen, die helfen, das Auftreten frühzeitig festzustellen</t>
  </si>
  <si>
    <t>geplante Massnahmen die eingeleitet werden, wenn der Risikofall eintritt (z. B. Alternativen, Eskalation)</t>
  </si>
  <si>
    <t>Risikotyp</t>
  </si>
  <si>
    <t>Risikomanagement</t>
  </si>
  <si>
    <t>Es gibt keine Hinweise auf das Auftreten des Risikos</t>
  </si>
  <si>
    <t>Es gibt Hinweise, dass ein Risikofall eingetreten ist</t>
  </si>
  <si>
    <t>gering</t>
  </si>
  <si>
    <t xml:space="preserve">hoch </t>
  </si>
  <si>
    <t>Indikation</t>
  </si>
  <si>
    <t>Es gibt deutliche Heinweise, dass ein Risikofall eintritt</t>
  </si>
  <si>
    <t>keine</t>
  </si>
  <si>
    <t>Risikofall ist eingetreten</t>
  </si>
  <si>
    <t>ID</t>
  </si>
  <si>
    <t>EW</t>
  </si>
  <si>
    <t>SP</t>
  </si>
  <si>
    <t>Massnahmen</t>
  </si>
  <si>
    <t>Legende:</t>
  </si>
  <si>
    <t>Es ist kaum damit zu rechnen, dass das Ereignis im Projekt eintreten wird.</t>
  </si>
  <si>
    <t>Eintrittswahrscheinlichkeit (EW):</t>
  </si>
  <si>
    <t>Es ist damit zu rechnen, dass das Ereignis im Projekt auftreten wird</t>
  </si>
  <si>
    <t>Das Ereignis wird mit Sicherheit im Projekt mehrfach eintreten</t>
  </si>
  <si>
    <t>Schadenspotenzial (SP)</t>
  </si>
  <si>
    <t>Projekt scheitert</t>
  </si>
  <si>
    <t>Das Ereignis kann vereinzelt eintreten</t>
  </si>
  <si>
    <t>Das Ereignis wird mit hoher Wahrscheinlichkeit mehrfach im Projekt eintreten</t>
  </si>
  <si>
    <t>Kosten</t>
  </si>
  <si>
    <t>Zeit</t>
  </si>
  <si>
    <t>Qualität</t>
  </si>
  <si>
    <t>Auswirkung auf:</t>
  </si>
  <si>
    <t xml:space="preserve">Nr. </t>
  </si>
  <si>
    <t>Nr.</t>
  </si>
  <si>
    <r>
      <rPr>
        <b/>
        <sz val="10"/>
        <color theme="1"/>
        <rFont val="Calibri"/>
        <family val="2"/>
        <scheme val="minor"/>
      </rPr>
      <t>Präventiv</t>
    </r>
    <r>
      <rPr>
        <sz val="10"/>
        <color theme="1"/>
        <rFont val="Calibri"/>
        <family val="2"/>
        <scheme val="minor"/>
      </rPr>
      <t xml:space="preserve">: 
</t>
    </r>
    <r>
      <rPr>
        <b/>
        <sz val="10"/>
        <color theme="1"/>
        <rFont val="Calibri"/>
        <family val="2"/>
        <scheme val="minor"/>
      </rPr>
      <t>Prüfen</t>
    </r>
    <r>
      <rPr>
        <sz val="10"/>
        <color theme="1"/>
        <rFont val="Calibri"/>
        <family val="2"/>
        <scheme val="minor"/>
      </rPr>
      <t xml:space="preserve">: …
</t>
    </r>
    <r>
      <rPr>
        <b/>
        <sz val="10"/>
        <color theme="1"/>
        <rFont val="Calibri"/>
        <family val="2"/>
        <scheme val="minor"/>
      </rPr>
      <t>Massnahmen</t>
    </r>
    <r>
      <rPr>
        <sz val="10"/>
        <color theme="1"/>
        <rFont val="Calibri"/>
        <family val="2"/>
        <scheme val="minor"/>
      </rPr>
      <t>: ...</t>
    </r>
  </si>
  <si>
    <t>Erläuterungen zum Risikomanagement</t>
  </si>
  <si>
    <t>Überblick</t>
  </si>
  <si>
    <t>Risikomanagement bedeutet, aktiv mit Risiken umzugehen. Die Teilprozesse des Risikomanagements sind:</t>
  </si>
  <si>
    <t>1. Risiken identifizieren</t>
  </si>
  <si>
    <t>2. Risiken beurteilen</t>
  </si>
  <si>
    <t>4. Überwachung und Kommunikation der wesentlichen Risiken</t>
  </si>
  <si>
    <t xml:space="preserve">     1. Risiken identifizieren</t>
  </si>
  <si>
    <t xml:space="preserve">     2. Risiken beurteilen</t>
  </si>
  <si>
    <t xml:space="preserve">     4. Überwachung und Kommunikation der wesentlichen Risiken</t>
  </si>
  <si>
    <t>3. Risiken steuern</t>
  </si>
  <si>
    <t>kleine  Qualitätseinbussen oder grosse Reduzierung der Kosten- oder Zeit-Reserve</t>
  </si>
  <si>
    <t>kaum Qualitätseinbussen oder kleine Reduzierung der Kosten- oder Zeit-Reserve</t>
  </si>
  <si>
    <t>mässige Qualitätseinbussen oder leichte Budget- oder Zeitüberschreitung</t>
  </si>
  <si>
    <t>erhebliche Qualitätseinbussen oder Kosten - oder Zeitüberschreitung 10%-30%</t>
  </si>
  <si>
    <t>grosse Qualitätseinbussen oder Kosten- oder Zeitüberschreitung 40%+</t>
  </si>
  <si>
    <t>Risikobeschreibung</t>
  </si>
  <si>
    <t>Hilfsspalten</t>
  </si>
  <si>
    <t>Mitarbeiter</t>
  </si>
  <si>
    <t xml:space="preserve">     3. Risiken steuern</t>
  </si>
  <si>
    <t>Dieses Tool und uns sein Dokumentation wird "wie sie ist" und ohne jede Gewährleistung für Funktion, Korrektheit oder Fehlerfreiheit zur Verfügung gestellt.</t>
  </si>
  <si>
    <t>Indikationszahl</t>
  </si>
  <si>
    <t>aktuelle Indikation</t>
  </si>
  <si>
    <r>
      <rPr>
        <b/>
        <sz val="10"/>
        <color theme="1"/>
        <rFont val="Calibri"/>
        <family val="2"/>
        <scheme val="minor"/>
      </rPr>
      <t xml:space="preserve">Präventiv: </t>
    </r>
    <r>
      <rPr>
        <sz val="10"/>
        <color theme="1"/>
        <rFont val="Calibri"/>
        <family val="2"/>
        <scheme val="minor"/>
      </rPr>
      <t xml:space="preserve">
</t>
    </r>
    <r>
      <rPr>
        <b/>
        <sz val="10"/>
        <color theme="1"/>
        <rFont val="Calibri"/>
        <family val="2"/>
        <scheme val="minor"/>
      </rPr>
      <t>Prüfen:</t>
    </r>
    <r>
      <rPr>
        <sz val="10"/>
        <color theme="1"/>
        <rFont val="Calibri"/>
        <family val="2"/>
        <scheme val="minor"/>
      </rPr>
      <t xml:space="preserve"> …
</t>
    </r>
    <r>
      <rPr>
        <b/>
        <sz val="10"/>
        <color theme="1"/>
        <rFont val="Calibri"/>
        <family val="2"/>
        <scheme val="minor"/>
      </rPr>
      <t>Massnahmen</t>
    </r>
    <r>
      <rPr>
        <sz val="10"/>
        <color theme="1"/>
        <rFont val="Calibri"/>
        <family val="2"/>
        <scheme val="minor"/>
      </rPr>
      <t>: ...</t>
    </r>
  </si>
  <si>
    <t xml:space="preserve">Die Wahl dieses Feldes verändert die Grösse der Blase in der Risikomatris. </t>
  </si>
  <si>
    <t>Rechtliche Hinweise zur Verwendiung dieses Tools:</t>
  </si>
  <si>
    <t>Spalte1</t>
  </si>
  <si>
    <t>Anzahl</t>
  </si>
  <si>
    <t>Vergleich</t>
  </si>
  <si>
    <t>Koord_SP_X</t>
  </si>
  <si>
    <t>Koord_EP_Y</t>
  </si>
  <si>
    <t>Nr. gleich</t>
  </si>
  <si>
    <t>X</t>
  </si>
  <si>
    <t>Y</t>
  </si>
  <si>
    <t>Anschliessend beurteilne Sie die Kriterien in Bezug auf mögliche Schäden in den Bereichen Kosten, Zeit und Qualität. Der Bereich "Qualität" beinhaltet auch Themen wie Datenqualität, Prozessqualität, Akzeptanz der Anwender, Zielerreichung des Projekts sowie Rahmenbedinungen. Aus den erfassten Werten wird das Schadenspotenzial (SP) berechnet (gewichtete Summe).</t>
  </si>
  <si>
    <t xml:space="preserve">Des Weiteren erfassen Sie bitte die Eintrittswahrscheinlichkeit (EP)  in Ihrem Projekt. </t>
  </si>
  <si>
    <t xml:space="preserve">Eintrittswahrscheinlichkeit und Schadenspotenzial können sich im Verlauf des Projekts verändern. Passen Sie die Werte bei Bedarf bitte an. </t>
  </si>
  <si>
    <t xml:space="preserve">Dieses Tool unterliegt der Creative-Common-Lizenz. Details zu Lizenz finden Sie unter folgendem Link: </t>
  </si>
  <si>
    <t>http://creativecommons.org/licenses/by/4.0/</t>
  </si>
  <si>
    <t>Damit Blasen nicht übereinander zu liegen kommen und damit unsichtbar werden, werden sie in der Grafik um die gemeinsame Koordinate verteilt. Massgebend für die Einstufung des Risikos ist das Feld in dem eine Blase in dem Graphen steht.</t>
  </si>
  <si>
    <t>Das Ereignis kann mehrfach im Projekt eintreten</t>
  </si>
  <si>
    <t>reto.kessler@now-new-next.ch</t>
  </si>
  <si>
    <t>Autor: Reto Kessler</t>
  </si>
  <si>
    <t>faktisch</t>
  </si>
  <si>
    <t>Dieses Tool und seine Dokumentation wird "wie sie ist" und ohne jede Gewährleistung für Funktion, Korrektheit oder Fehlerfreiheit zur Verfügung gestellt. Für jedweden direkten oder indirekten Schaden - insbesondere Schaden an anderer Software, Schaden an Hardware, Schaden durch Nutzungsausfall und Schaden durch Funktionsuntüchtigkeit der Software, kann der Autor nicht haftbar gemacht werden. Ausschliesslich der Benutzer haftet für die Folgen der Benutzung dieser Software.</t>
  </si>
  <si>
    <r>
      <t xml:space="preserve">In der Spalte "Indikation" tragen Sie ein, ob es aktuelle Indikatoren für das Eintreten eines Risikofalles gibt. </t>
    </r>
    <r>
      <rPr>
        <b/>
        <sz val="11"/>
        <color theme="1"/>
        <rFont val="Calibri"/>
        <family val="2"/>
        <scheme val="minor"/>
      </rPr>
      <t>Faktisch</t>
    </r>
    <r>
      <rPr>
        <sz val="11"/>
        <color theme="1"/>
        <rFont val="Calibri"/>
        <family val="2"/>
        <scheme val="minor"/>
      </rPr>
      <t xml:space="preserve"> bedeutet, der Risikofall ist definitiv eingetreten und muss derzeit behandelt werden. </t>
    </r>
  </si>
  <si>
    <t xml:space="preserve">In der Risikomatrix werden die Risiken als Blasen dargestellt. Je höher die Eintrittswahrscheinlichkeit, desto weiter oben befindet sich einen Blase. Je höher das Schadenspotenzial, desto weiter rechts befindet sich die Blase. </t>
  </si>
  <si>
    <t>Hinweise zur Bedienung</t>
  </si>
  <si>
    <t xml:space="preserve">Tragen Sie Ihre Risiken in die Spalte "Risikobeschreibung" ein und passen Sie den den Risikotyp an. Der Risikotyp hilft Ihnen, Risiken zu erarbeiten, zu kategorisieren und zu filtern. In der Tabelle "Keys" finden Sie die Basistabellen über die Sie eigene Kategorieren definieren können.  </t>
  </si>
  <si>
    <t>Die Skala der gültigen Eingaben ist 1 bis 6</t>
  </si>
  <si>
    <t>Autor: Erich Sturmair</t>
  </si>
  <si>
    <t>erich.sturmair@emcexperts.at</t>
  </si>
  <si>
    <r>
      <t xml:space="preserve">Die Ergänzungen und Anpassungen erfolgten von EMC Experts e.Gen. Welches das Dokument als </t>
    </r>
    <r>
      <rPr>
        <b/>
        <sz val="11"/>
        <color theme="1"/>
        <rFont val="Calibri"/>
        <family val="2"/>
        <scheme val="minor"/>
      </rPr>
      <t>Bestandteil des QM-Systems</t>
    </r>
    <r>
      <rPr>
        <sz val="11"/>
        <color theme="1"/>
        <rFont val="Calibri"/>
        <family val="2"/>
        <scheme val="minor"/>
      </rPr>
      <t xml:space="preserve"> der Genossenschaft nutzt.</t>
    </r>
  </si>
  <si>
    <t>Auszufüllen sind die grün hinterlegten Felder in der folgenden Tabelle "Risikomanagement". Grau hinterlegte Felder enthalten berechnete Werte. Auf Basis der berechneten Werte wird die Risikomatrix am Blatt Risikoergebnis dargestellt (die Bewertungsfelder Färben entsprechend ihres Werts ein).</t>
  </si>
  <si>
    <t xml:space="preserve">Dieses Tool unterstützt Sie bei der Realisierung der vier unten genannten Schritte. Es kann als Risikostatusbericht verwendet werden. </t>
  </si>
  <si>
    <r>
      <t xml:space="preserve">Diese Tool ist mit eingen Risiken in Projekten vorausgefüllt. Bitte fügen Sie im Team, welche  Ergänzungen oder Änderungen sinnvoll sind. </t>
    </r>
    <r>
      <rPr>
        <b/>
        <sz val="11"/>
        <color theme="1"/>
        <rFont val="Calibri"/>
        <family val="2"/>
        <scheme val="minor"/>
      </rPr>
      <t>Fügen Ergebnisrelevante Risiken unbedingt hinzu.</t>
    </r>
  </si>
  <si>
    <t>Name</t>
  </si>
  <si>
    <t>am</t>
  </si>
  <si>
    <t>Risikocontrolling</t>
  </si>
  <si>
    <t>durchgeführt von:</t>
  </si>
  <si>
    <t>Budget (Erstellung, Validierung)</t>
  </si>
  <si>
    <t>Vorstand</t>
  </si>
  <si>
    <t>Kaptialaustattung</t>
  </si>
  <si>
    <t>Kunden</t>
  </si>
  <si>
    <t>Genossenschaft</t>
  </si>
  <si>
    <t>Prozesse</t>
  </si>
  <si>
    <t>Mitbewerb</t>
  </si>
  <si>
    <t>Lieferant/Partner</t>
  </si>
  <si>
    <t>Teambildung und Aufgabenklarheit, Verfügbarkeit</t>
  </si>
  <si>
    <t>Projektfinanzierung und Stammkapital</t>
  </si>
  <si>
    <t>Eignung, Fähigkeiten und Kenntnisse</t>
  </si>
  <si>
    <t>Organisationsstruktur und Entscheidungsfähigkeit</t>
  </si>
  <si>
    <t>Marketing und Öffentlichkeitsauftritt</t>
  </si>
  <si>
    <t>Vertrieb und Vertriebswerzeuge</t>
  </si>
  <si>
    <t>Fehlentscheidungen und Fehlerhäufigkeit</t>
  </si>
  <si>
    <t>Aufgabenerfüllung und Rollenklarheit</t>
  </si>
  <si>
    <t>Buchhaltung und Fakturierung</t>
  </si>
  <si>
    <t>Parntenergewinnung und vertagliche Bindung sowie Vertagstreue</t>
  </si>
  <si>
    <t>Ablaufsicherheit und Protokollführung</t>
  </si>
  <si>
    <t>Ausfallvorsorge und Mitarbeiterbindung</t>
  </si>
  <si>
    <t>Ausfall von IT, Netzwerk oder Systemsicherheit</t>
  </si>
  <si>
    <t>Datenverlust une Datenschutz</t>
  </si>
  <si>
    <t>Systematischer Verbesserungsprozess</t>
  </si>
  <si>
    <t>Auslastung der Unternehmensbereiche (Praxisakademie, Beratung und Dienstleistungen)</t>
  </si>
  <si>
    <t>FB 105-540</t>
  </si>
  <si>
    <t>FB 105-540                        Risiken des Unternehmens</t>
  </si>
  <si>
    <t>Revision 02.00.00   Stand:14.3.2023</t>
  </si>
  <si>
    <t>Die Genossenschaft ist mit Risiken behaftet. Risiken lassen sich nicht eliminieren. Es ist notwendig, sich über die Risiken im klaren zu sein und entsprechende Massnahmen zu ergreifen (Prävention) und zu planen (Intervention). Des Weiteren sollten die Indikatoren erarbeitet und stet evaluiert werden.</t>
  </si>
  <si>
    <r>
      <t xml:space="preserve">Diese Prozesse sind eingebettet in die Risikokultur und die Risikoorganisation. Das Riskomanagement sollte sich nicht auf den Vorstand begrenzt sein sondern durch auch </t>
    </r>
    <r>
      <rPr>
        <b/>
        <sz val="11"/>
        <rFont val="Calibri"/>
        <family val="2"/>
        <scheme val="minor"/>
      </rPr>
      <t>durch die Mitglieder, Partner und Mitarbeiter</t>
    </r>
    <r>
      <rPr>
        <sz val="11"/>
        <color theme="1"/>
        <rFont val="Calibri"/>
        <family val="2"/>
        <scheme val="minor"/>
      </rPr>
      <t xml:space="preserve"> durchgeführt werden.</t>
    </r>
  </si>
  <si>
    <t>Risiken für EMC Experts e.Gen.</t>
  </si>
  <si>
    <r>
      <rPr>
        <b/>
        <sz val="10"/>
        <color theme="1"/>
        <rFont val="Calibri"/>
        <family val="2"/>
        <scheme val="minor"/>
      </rPr>
      <t>Präventiv</t>
    </r>
    <r>
      <rPr>
        <sz val="10"/>
        <color theme="1"/>
        <rFont val="Calibri"/>
        <family val="2"/>
        <scheme val="minor"/>
      </rPr>
      <t xml:space="preserve">: regelmässige Vorstandsitzung, Protokollierung der Sitzungen, Nachvollziebare Ablage
</t>
    </r>
    <r>
      <rPr>
        <b/>
        <sz val="10"/>
        <color theme="1"/>
        <rFont val="Calibri"/>
        <family val="2"/>
        <scheme val="minor"/>
      </rPr>
      <t>Prüfen</t>
    </r>
    <r>
      <rPr>
        <sz val="10"/>
        <color theme="1"/>
        <rFont val="Calibri"/>
        <family val="2"/>
        <scheme val="minor"/>
      </rPr>
      <t xml:space="preserve">: evaluerung der Arbeit durch Mitgliedr und Verbandprüfung
</t>
    </r>
    <r>
      <rPr>
        <b/>
        <sz val="10"/>
        <color theme="1"/>
        <rFont val="Calibri"/>
        <family val="2"/>
        <scheme val="minor"/>
      </rPr>
      <t>Massnahmen</t>
    </r>
    <r>
      <rPr>
        <sz val="10"/>
        <color theme="1"/>
        <rFont val="Calibri"/>
        <family val="2"/>
        <scheme val="minor"/>
      </rPr>
      <t>: Zyklischer Termin, Ernennung des Protokollführung, Speicherung im aktuellen Datenbestand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</si>
</sst>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b/>
      <sz val="11"/>
      <color theme="1"/>
      <name val="Calibri"/>
      <family val="2"/>
      <scheme val="minor"/>
    </font>
    <font>
      <sz val="10"/>
      <color rgb="FF333333"/>
      <name val="Helvetica"/>
      <family val="2"/>
    </font>
    <font>
      <b/>
      <sz val="18"/>
      <color theme="1"/>
      <name val="Calibri"/>
      <family val="2"/>
      <scheme val="minor"/>
    </font>
    <font>
      <sz val="10"/>
      <color theme="1"/>
      <name val="Arial"/>
      <family val="2"/>
    </font>
    <font>
      <sz val="10"/>
      <color theme="1"/>
      <name val="Calibri"/>
      <family val="2"/>
      <scheme val="minor"/>
    </font>
    <font>
      <sz val="9"/>
      <color indexed="81"/>
      <name val="Tahoma"/>
      <family val="2"/>
    </font>
    <font>
      <b/>
      <sz val="9"/>
      <color indexed="81"/>
      <name val="Tahoma"/>
      <family val="2"/>
    </font>
    <font>
      <b/>
      <sz val="10"/>
      <color theme="1"/>
      <name val="Calibri"/>
      <family val="2"/>
      <scheme val="minor"/>
    </font>
    <font>
      <b/>
      <sz val="11"/>
      <color theme="0"/>
      <name val="Calibri"/>
      <family val="2"/>
      <scheme val="minor"/>
    </font>
    <font>
      <b/>
      <sz val="14"/>
      <color theme="1"/>
      <name val="Calibri"/>
      <family val="2"/>
      <scheme val="minor"/>
    </font>
    <font>
      <b/>
      <sz val="11"/>
      <name val="Calibri"/>
      <family val="2"/>
      <scheme val="minor"/>
    </font>
    <font>
      <sz val="10"/>
      <color rgb="FF333333"/>
      <name val="Helvetica"/>
    </font>
    <font>
      <sz val="16"/>
      <color theme="1"/>
      <name val="Calibri"/>
      <family val="2"/>
      <scheme val="minor"/>
    </font>
    <font>
      <sz val="8"/>
      <color theme="1"/>
      <name val="Abadi MT Condensed Extra Bold"/>
      <family val="2"/>
    </font>
    <font>
      <sz val="11"/>
      <color theme="1"/>
      <name val="Abadi MT Condensed Extra Bold"/>
      <family val="2"/>
    </font>
    <font>
      <u/>
      <sz val="11"/>
      <color theme="10"/>
      <name val="Calibri"/>
      <family val="2"/>
      <scheme val="minor"/>
    </font>
    <font>
      <u/>
      <sz val="11"/>
      <color theme="11"/>
      <name val="Calibri"/>
      <family val="2"/>
      <scheme val="minor"/>
    </font>
    <font>
      <u/>
      <sz val="16"/>
      <color theme="10"/>
      <name val="Calibri"/>
      <family val="2"/>
      <scheme val="minor"/>
    </font>
    <font>
      <sz val="8"/>
      <name val="Calibri"/>
      <family val="2"/>
      <scheme val="minor"/>
    </font>
    <font>
      <sz val="9"/>
      <color indexed="81"/>
      <name val="Segoe UI"/>
      <charset val="1"/>
    </font>
    <font>
      <b/>
      <sz val="9"/>
      <color indexed="81"/>
      <name val="Segoe UI"/>
      <family val="2"/>
    </font>
    <font>
      <sz val="8"/>
      <color theme="1"/>
      <name val="Calibri"/>
      <family val="2"/>
      <scheme val="minor"/>
    </font>
    <font>
      <b/>
      <sz val="16"/>
      <color theme="1"/>
      <name val="Calibri"/>
      <family val="2"/>
      <scheme val="minor"/>
    </font>
    <font>
      <sz val="10"/>
      <name val="Calibri"/>
      <family val="2"/>
      <scheme val="minor"/>
    </font>
    <font>
      <sz val="10"/>
      <color theme="1"/>
      <name val="Arial"/>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bgColor theme="4"/>
      </patternFill>
    </fill>
    <fill>
      <patternFill patternType="solid">
        <fgColor theme="0" tint="-4.9989318521683403E-2"/>
        <bgColor indexed="64"/>
      </patternFill>
    </fill>
    <fill>
      <patternFill patternType="solid">
        <fgColor theme="6" tint="0.59999389629810485"/>
        <bgColor indexed="64"/>
      </patternFill>
    </fill>
  </fills>
  <borders count="34">
    <border>
      <left/>
      <right/>
      <top/>
      <bottom/>
      <diagonal/>
    </border>
    <border>
      <left/>
      <right/>
      <top/>
      <bottom style="thin">
        <color auto="1"/>
      </bottom>
      <diagonal/>
    </border>
    <border>
      <left/>
      <right/>
      <top style="thin">
        <color theme="4"/>
      </top>
      <bottom/>
      <diagonal/>
    </border>
    <border>
      <left/>
      <right style="thin">
        <color theme="4"/>
      </right>
      <top style="thin">
        <color theme="4"/>
      </top>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style="thin">
        <color theme="4"/>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bottom/>
      <diagonal/>
    </border>
    <border>
      <left/>
      <right style="thin">
        <color theme="4"/>
      </right>
      <top/>
      <bottom/>
      <diagonal/>
    </border>
    <border>
      <left style="thin">
        <color auto="1"/>
      </left>
      <right/>
      <top/>
      <bottom style="thin">
        <color theme="4"/>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bottom>
      <diagonal/>
    </border>
    <border>
      <left style="medium">
        <color indexed="64"/>
      </left>
      <right/>
      <top/>
      <bottom style="thin">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cellStyleXfs>
  <cellXfs count="90">
    <xf numFmtId="0" fontId="0" fillId="0" borderId="0" xfId="0"/>
    <xf numFmtId="0" fontId="0" fillId="0" borderId="0" xfId="0" applyAlignment="1">
      <alignment wrapText="1"/>
    </xf>
    <xf numFmtId="0" fontId="2" fillId="0" borderId="0" xfId="0" applyFont="1" applyAlignment="1">
      <alignment vertical="center" wrapText="1"/>
    </xf>
    <xf numFmtId="0" fontId="1" fillId="0" borderId="0" xfId="0" applyFont="1"/>
    <xf numFmtId="0" fontId="0" fillId="0" borderId="0" xfId="0" applyAlignment="1">
      <alignment horizontal="center"/>
    </xf>
    <xf numFmtId="0" fontId="0" fillId="0" borderId="0" xfId="0" applyAlignment="1">
      <alignment horizontal="right"/>
    </xf>
    <xf numFmtId="14" fontId="0" fillId="0" borderId="0" xfId="0" applyNumberFormat="1"/>
    <xf numFmtId="0" fontId="0" fillId="0" borderId="1" xfId="0" applyBorder="1"/>
    <xf numFmtId="0" fontId="0" fillId="0" borderId="1" xfId="0" applyBorder="1" applyAlignment="1">
      <alignment horizontal="center"/>
    </xf>
    <xf numFmtId="0" fontId="5" fillId="0" borderId="0" xfId="0" applyFont="1"/>
    <xf numFmtId="0" fontId="5" fillId="0" borderId="0" xfId="0" applyFont="1" applyAlignment="1">
      <alignment horizontal="center"/>
    </xf>
    <xf numFmtId="0" fontId="4" fillId="0" borderId="0" xfId="0" applyFont="1" applyAlignment="1">
      <alignment vertical="center"/>
    </xf>
    <xf numFmtId="0" fontId="0" fillId="0" borderId="0" xfId="0"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0" fillId="0" borderId="0" xfId="0" applyAlignment="1">
      <alignment horizontal="left" vertical="center"/>
    </xf>
    <xf numFmtId="0" fontId="9" fillId="4" borderId="2" xfId="0" applyFont="1" applyFill="1" applyBorder="1" applyAlignment="1">
      <alignmen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9" fillId="4" borderId="6" xfId="0" applyFont="1" applyFill="1" applyBorder="1" applyAlignment="1">
      <alignment vertical="center"/>
    </xf>
    <xf numFmtId="0" fontId="9" fillId="4"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13" xfId="0" applyFont="1" applyBorder="1" applyAlignment="1">
      <alignment horizontal="center"/>
    </xf>
    <xf numFmtId="0" fontId="5" fillId="0" borderId="12" xfId="0" applyFont="1" applyBorder="1" applyAlignment="1">
      <alignment horizontal="center"/>
    </xf>
    <xf numFmtId="0" fontId="1" fillId="0" borderId="10" xfId="0" applyFont="1" applyBorder="1" applyAlignment="1">
      <alignment horizontal="left" vertical="center"/>
    </xf>
    <xf numFmtId="0" fontId="1" fillId="0" borderId="11" xfId="0" applyFont="1" applyBorder="1" applyAlignment="1">
      <alignment vertical="center"/>
    </xf>
    <xf numFmtId="0" fontId="10" fillId="0" borderId="0" xfId="0" applyFont="1"/>
    <xf numFmtId="0" fontId="12" fillId="0" borderId="0" xfId="0" applyFont="1" applyAlignment="1">
      <alignment vertical="center" wrapText="1"/>
    </xf>
    <xf numFmtId="164" fontId="5" fillId="2" borderId="0" xfId="0" applyNumberFormat="1" applyFont="1" applyFill="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5" fillId="0" borderId="9" xfId="0" applyFont="1" applyBorder="1" applyAlignment="1">
      <alignment horizontal="left" vertical="center"/>
    </xf>
    <xf numFmtId="0" fontId="5" fillId="0" borderId="8" xfId="0" applyFont="1" applyBorder="1" applyAlignment="1">
      <alignment horizontal="left" vertical="center"/>
    </xf>
    <xf numFmtId="0" fontId="1" fillId="0" borderId="0" xfId="0" applyFont="1" applyAlignment="1">
      <alignment horizontal="left" vertical="center" wrapText="1"/>
    </xf>
    <xf numFmtId="1" fontId="5" fillId="2" borderId="0" xfId="0" applyNumberFormat="1" applyFont="1" applyFill="1" applyAlignment="1">
      <alignment horizontal="center" vertical="center"/>
    </xf>
    <xf numFmtId="0" fontId="14" fillId="0" borderId="1" xfId="0" applyFont="1" applyBorder="1"/>
    <xf numFmtId="0" fontId="15" fillId="0" borderId="0" xfId="0" applyFont="1"/>
    <xf numFmtId="0" fontId="15" fillId="0" borderId="0" xfId="0" applyFont="1" applyAlignment="1">
      <alignment horizontal="right"/>
    </xf>
    <xf numFmtId="0" fontId="15" fillId="0" borderId="1" xfId="0" applyFont="1" applyBorder="1" applyAlignment="1">
      <alignment horizontal="right"/>
    </xf>
    <xf numFmtId="0" fontId="1" fillId="0" borderId="0" xfId="0" applyFont="1" applyAlignment="1">
      <alignment horizontal="center"/>
    </xf>
    <xf numFmtId="0" fontId="9" fillId="4" borderId="2" xfId="0" applyFont="1" applyFill="1" applyBorder="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horizontal="left" vertical="center"/>
    </xf>
    <xf numFmtId="0" fontId="18" fillId="0" borderId="0" xfId="5" applyFont="1" applyBorder="1" applyAlignment="1">
      <alignment vertical="top"/>
    </xf>
    <xf numFmtId="0" fontId="16" fillId="0" borderId="0" xfId="5" applyBorder="1" applyAlignment="1">
      <alignment horizontal="left" vertical="center"/>
    </xf>
    <xf numFmtId="0" fontId="3" fillId="6" borderId="14" xfId="0" applyFont="1" applyFill="1" applyBorder="1"/>
    <xf numFmtId="0" fontId="0" fillId="6" borderId="23" xfId="0" applyFill="1" applyBorder="1" applyAlignment="1">
      <alignment horizontal="right"/>
    </xf>
    <xf numFmtId="0" fontId="0" fillId="6" borderId="24" xfId="0" applyFill="1" applyBorder="1" applyAlignment="1">
      <alignment horizontal="center"/>
    </xf>
    <xf numFmtId="1" fontId="13" fillId="2" borderId="0" xfId="0" applyNumberFormat="1" applyFont="1" applyFill="1" applyAlignment="1">
      <alignment horizontal="center" vertical="center"/>
    </xf>
    <xf numFmtId="0" fontId="4" fillId="0" borderId="2" xfId="0" applyFont="1" applyBorder="1" applyAlignment="1">
      <alignment horizontal="left" vertical="center"/>
    </xf>
    <xf numFmtId="0" fontId="5" fillId="0" borderId="0" xfId="0" applyFont="1" applyAlignment="1">
      <alignment horizontal="right"/>
    </xf>
    <xf numFmtId="0" fontId="5" fillId="3" borderId="0" xfId="0" applyFont="1" applyFill="1" applyAlignment="1">
      <alignment horizontal="left" vertical="center"/>
    </xf>
    <xf numFmtId="0" fontId="5" fillId="6" borderId="17" xfId="0" applyFont="1" applyFill="1" applyBorder="1" applyAlignment="1">
      <alignment horizontal="left" vertical="center" wrapText="1"/>
    </xf>
    <xf numFmtId="0" fontId="5" fillId="6" borderId="19" xfId="0" applyFont="1" applyFill="1" applyBorder="1" applyAlignment="1">
      <alignment horizontal="left" vertical="center" wrapText="1"/>
    </xf>
    <xf numFmtId="0" fontId="5" fillId="6" borderId="22" xfId="0" applyFont="1" applyFill="1" applyBorder="1" applyAlignment="1">
      <alignment horizontal="left" vertical="center" wrapText="1"/>
    </xf>
    <xf numFmtId="0" fontId="13" fillId="6" borderId="15" xfId="0" applyFont="1" applyFill="1" applyBorder="1" applyAlignment="1">
      <alignment horizontal="center" vertical="center"/>
    </xf>
    <xf numFmtId="0" fontId="5" fillId="3" borderId="16" xfId="0" applyFont="1" applyFill="1" applyBorder="1" applyAlignment="1">
      <alignment horizontal="left" vertical="center"/>
    </xf>
    <xf numFmtId="0" fontId="13" fillId="6" borderId="18" xfId="0" applyFont="1" applyFill="1" applyBorder="1" applyAlignment="1">
      <alignment horizontal="center" vertical="center"/>
    </xf>
    <xf numFmtId="0" fontId="13" fillId="6" borderId="20" xfId="0" applyFont="1" applyFill="1" applyBorder="1" applyAlignment="1">
      <alignment horizontal="center" vertical="center"/>
    </xf>
    <xf numFmtId="0" fontId="5" fillId="3" borderId="21" xfId="0" applyFont="1" applyFill="1" applyBorder="1" applyAlignment="1">
      <alignment horizontal="left" vertical="center"/>
    </xf>
    <xf numFmtId="0" fontId="16" fillId="0" borderId="0" xfId="5"/>
    <xf numFmtId="0" fontId="13" fillId="0" borderId="0" xfId="0" applyFont="1"/>
    <xf numFmtId="0" fontId="22" fillId="0" borderId="0" xfId="0" applyFont="1" applyAlignment="1">
      <alignment horizontal="left"/>
    </xf>
    <xf numFmtId="0" fontId="8" fillId="0" borderId="0" xfId="0" applyFont="1" applyAlignment="1">
      <alignment horizontal="left"/>
    </xf>
    <xf numFmtId="0" fontId="23" fillId="0" borderId="1" xfId="0" applyFont="1" applyBorder="1" applyAlignment="1">
      <alignment vertical="top"/>
    </xf>
    <xf numFmtId="0" fontId="4" fillId="6" borderId="0" xfId="0" applyFont="1" applyFill="1" applyAlignment="1">
      <alignment horizontal="left" vertical="center" wrapText="1"/>
    </xf>
    <xf numFmtId="0" fontId="13" fillId="6" borderId="0" xfId="0" applyFont="1" applyFill="1" applyAlignment="1">
      <alignment horizontal="center" vertical="center"/>
    </xf>
    <xf numFmtId="0" fontId="5" fillId="6" borderId="28" xfId="0" applyFont="1" applyFill="1" applyBorder="1" applyAlignment="1">
      <alignment horizontal="left" vertical="center" wrapText="1"/>
    </xf>
    <xf numFmtId="0" fontId="4" fillId="6" borderId="29" xfId="0" applyFont="1" applyFill="1" applyBorder="1" applyAlignment="1">
      <alignment horizontal="left" vertical="center" wrapText="1"/>
    </xf>
    <xf numFmtId="0" fontId="13" fillId="6" borderId="29" xfId="0" applyFont="1" applyFill="1" applyBorder="1" applyAlignment="1">
      <alignment horizontal="center" vertical="center"/>
    </xf>
    <xf numFmtId="0" fontId="13" fillId="6" borderId="30" xfId="0" applyFont="1" applyFill="1" applyBorder="1" applyAlignment="1">
      <alignment horizontal="center" vertical="center"/>
    </xf>
    <xf numFmtId="0" fontId="5" fillId="6" borderId="13" xfId="0" applyFont="1" applyFill="1" applyBorder="1" applyAlignment="1">
      <alignment horizontal="left" vertical="center" wrapText="1"/>
    </xf>
    <xf numFmtId="0" fontId="13" fillId="6" borderId="31" xfId="0" applyFont="1" applyFill="1" applyBorder="1" applyAlignment="1">
      <alignment horizontal="center" vertical="center"/>
    </xf>
    <xf numFmtId="0" fontId="24" fillId="6" borderId="13" xfId="0" applyFont="1" applyFill="1" applyBorder="1" applyAlignment="1">
      <alignment horizontal="left" vertical="center" wrapText="1"/>
    </xf>
    <xf numFmtId="0" fontId="24" fillId="6" borderId="32" xfId="0" applyFont="1" applyFill="1" applyBorder="1" applyAlignment="1">
      <alignment horizontal="left" vertical="center" wrapText="1"/>
    </xf>
    <xf numFmtId="0" fontId="5" fillId="6" borderId="1" xfId="0" applyFont="1" applyFill="1" applyBorder="1" applyAlignment="1">
      <alignment horizontal="left" vertical="center" wrapText="1"/>
    </xf>
    <xf numFmtId="0" fontId="13" fillId="6" borderId="1" xfId="0" applyFont="1" applyFill="1" applyBorder="1" applyAlignment="1">
      <alignment horizontal="center" vertical="center"/>
    </xf>
    <xf numFmtId="0" fontId="13" fillId="6" borderId="33" xfId="0" applyFont="1" applyFill="1" applyBorder="1" applyAlignment="1">
      <alignment horizontal="center" vertical="center"/>
    </xf>
    <xf numFmtId="0" fontId="0" fillId="6" borderId="27" xfId="0" applyFill="1" applyBorder="1" applyAlignment="1">
      <alignment horizontal="center"/>
    </xf>
    <xf numFmtId="0" fontId="12" fillId="0" borderId="6" xfId="0" applyFont="1" applyBorder="1" applyAlignment="1">
      <alignment vertical="center" wrapText="1"/>
    </xf>
    <xf numFmtId="0" fontId="25" fillId="6" borderId="13" xfId="0" applyFont="1" applyFill="1" applyBorder="1" applyAlignment="1">
      <alignment horizontal="left" vertical="center" wrapText="1"/>
    </xf>
    <xf numFmtId="0" fontId="5" fillId="6" borderId="0" xfId="0" applyFont="1" applyFill="1" applyAlignment="1">
      <alignment horizontal="left" vertical="center" wrapText="1"/>
    </xf>
    <xf numFmtId="0" fontId="0" fillId="0" borderId="0" xfId="0" applyAlignment="1">
      <alignment horizontal="left" wrapText="1"/>
    </xf>
    <xf numFmtId="0" fontId="0" fillId="0" borderId="0" xfId="0" applyAlignment="1">
      <alignment horizontal="left" vertical="top" wrapText="1"/>
    </xf>
    <xf numFmtId="0" fontId="0" fillId="6" borderId="27" xfId="0" applyFill="1" applyBorder="1" applyAlignment="1">
      <alignment horizontal="center"/>
    </xf>
    <xf numFmtId="0" fontId="0" fillId="0" borderId="26" xfId="0" applyBorder="1" applyAlignment="1">
      <alignment horizontal="center"/>
    </xf>
    <xf numFmtId="0" fontId="0" fillId="0" borderId="25" xfId="0" applyBorder="1" applyAlignment="1">
      <alignment horizontal="center"/>
    </xf>
    <xf numFmtId="0" fontId="0" fillId="0" borderId="0" xfId="0" applyAlignment="1">
      <alignment horizontal="left"/>
    </xf>
  </cellXfs>
  <cellStyles count="6">
    <cellStyle name="Besuchter Hyperlink" xfId="2" builtinId="9" hidden="1"/>
    <cellStyle name="Besuchter Hyperlink" xfId="4" builtinId="9" hidden="1"/>
    <cellStyle name="Link" xfId="1" builtinId="8" hidden="1"/>
    <cellStyle name="Link" xfId="3" builtinId="8" hidden="1"/>
    <cellStyle name="Link" xfId="5" builtinId="8"/>
    <cellStyle name="Standard" xfId="0" builtinId="0"/>
  </cellStyles>
  <dxfs count="37">
    <dxf>
      <alignment horizontal="center" vertical="center"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rgb="FF333333"/>
        <name val="Helvetica"/>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rgb="FF333333"/>
        <name val="Helvetica"/>
        <scheme val="none"/>
      </font>
      <alignment horizontal="general" vertical="center" textRotation="0" wrapText="1" indent="0" justifyLastLine="0" shrinkToFit="0" readingOrder="0"/>
    </dxf>
    <dxf>
      <fill>
        <patternFill>
          <bgColor theme="9" tint="0.79998168889431442"/>
        </patternFill>
      </fill>
    </dxf>
    <dxf>
      <font>
        <strike val="0"/>
        <outline val="0"/>
        <shadow val="0"/>
        <u val="none"/>
        <vertAlign val="baseline"/>
        <sz val="10"/>
        <color theme="1"/>
      </font>
      <numFmt numFmtId="0" formatCode="General"/>
      <fill>
        <patternFill patternType="solid">
          <fgColor indexed="64"/>
          <bgColor theme="0" tint="-4.9989318521683403E-2"/>
        </patternFill>
      </fill>
      <alignment horizontal="left" vertical="center" textRotation="0" wrapText="0" indent="0" justifyLastLine="0" shrinkToFit="0" readingOrder="0"/>
    </dxf>
    <dxf>
      <font>
        <strike val="0"/>
        <outline val="0"/>
        <shadow val="0"/>
        <u val="none"/>
        <vertAlign val="baseline"/>
        <sz val="10"/>
        <color theme="1"/>
      </font>
      <numFmt numFmtId="0" formatCode="General"/>
      <fill>
        <patternFill patternType="solid">
          <fgColor indexed="64"/>
          <bgColor theme="0" tint="-4.9989318521683403E-2"/>
        </patternFill>
      </fill>
      <alignment horizontal="center" vertical="center" textRotation="0" wrapText="0" indent="0" justifyLastLine="0" shrinkToFit="0" readingOrder="0"/>
    </dxf>
    <dxf>
      <font>
        <strike val="0"/>
        <outline val="0"/>
        <shadow val="0"/>
        <u val="none"/>
        <vertAlign val="baseline"/>
        <sz val="10"/>
        <color theme="1"/>
      </font>
      <numFmt numFmtId="0" formatCode="General"/>
      <fill>
        <patternFill patternType="solid">
          <fgColor indexed="64"/>
          <bgColor theme="0" tint="-4.9989318521683403E-2"/>
        </patternFill>
      </fill>
      <alignment horizontal="center" vertical="center" textRotation="0" wrapText="0" indent="0" justifyLastLine="0" shrinkToFit="0" readingOrder="0"/>
    </dxf>
    <dxf>
      <font>
        <strike val="0"/>
        <outline val="0"/>
        <shadow val="0"/>
        <u val="none"/>
        <vertAlign val="baseline"/>
        <sz val="10"/>
        <color theme="1"/>
      </font>
      <numFmt numFmtId="0" formatCode="General"/>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0.0"/>
      <fill>
        <patternFill patternType="solid">
          <fgColor indexed="64"/>
          <bgColor theme="0" tint="-0.14999847407452621"/>
        </patternFill>
      </fill>
      <alignment horizontal="center" vertical="center" textRotation="0" wrapText="0" indent="0" justifyLastLine="0" shrinkToFit="0" readingOrder="0"/>
    </dxf>
    <dxf>
      <font>
        <strike val="0"/>
        <outline val="0"/>
        <shadow val="0"/>
        <u val="none"/>
        <vertAlign val="baseline"/>
        <sz val="10"/>
        <color theme="1"/>
        <name val="Calibri"/>
        <scheme val="minor"/>
      </font>
      <numFmt numFmtId="164" formatCode="0.0"/>
      <fill>
        <patternFill patternType="solid">
          <fgColor indexed="64"/>
          <bgColor theme="0" tint="-0.14999847407452621"/>
        </patternFill>
      </fill>
      <alignment horizontal="center" vertical="center" textRotation="0" wrapText="0" indent="0" justifyLastLine="0" shrinkToFit="0" readingOrder="0"/>
    </dxf>
    <dxf>
      <font>
        <strike val="0"/>
        <outline val="0"/>
        <shadow val="0"/>
        <u val="none"/>
        <vertAlign val="baseline"/>
        <sz val="10"/>
        <color theme="1"/>
      </font>
      <numFmt numFmtId="1" formatCode="0"/>
      <fill>
        <patternFill patternType="solid">
          <fgColor indexed="64"/>
          <bgColor theme="0" tint="-0.14999847407452621"/>
        </patternFill>
      </fill>
      <alignment horizontal="center" vertical="center" textRotation="0" wrapText="0" indent="0" justifyLastLine="0" shrinkToFit="0" readingOrder="0"/>
    </dxf>
    <dxf>
      <font>
        <strike val="0"/>
        <outline val="0"/>
        <shadow val="0"/>
        <u val="none"/>
        <vertAlign val="baseline"/>
        <sz val="10"/>
        <color theme="1"/>
      </font>
      <fill>
        <patternFill patternType="solid">
          <fgColor indexed="64"/>
          <bgColor theme="6" tint="0.59999389629810485"/>
        </patternFill>
      </fill>
      <alignment horizontal="left" vertical="center" textRotation="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0"/>
        <color theme="1"/>
        <name val="Calibri"/>
        <scheme val="minor"/>
      </font>
      <numFmt numFmtId="0" formatCode="General"/>
      <fill>
        <patternFill patternType="solid">
          <fgColor indexed="64"/>
          <bgColor theme="0"/>
        </patternFill>
      </fill>
      <alignment horizontal="left" vertical="center" textRotation="0" wrapText="0" indent="0" justifyLastLine="0" shrinkToFit="0" readingOrder="0"/>
    </dxf>
    <dxf>
      <font>
        <strike val="0"/>
        <outline val="0"/>
        <shadow val="0"/>
        <u val="none"/>
        <vertAlign val="baseline"/>
        <sz val="16"/>
        <color theme="1"/>
        <name val="Calibri"/>
        <scheme val="minor"/>
      </font>
      <numFmt numFmtId="1" formatCode="0"/>
      <fill>
        <patternFill patternType="solid">
          <fgColor indexed="64"/>
          <bgColor theme="6" tint="0.59999389629810485"/>
        </patternFill>
      </fill>
      <alignment horizontal="center"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6"/>
        <color theme="1"/>
        <name val="Calibri"/>
        <scheme val="minor"/>
      </font>
      <numFmt numFmtId="1" formatCode="0"/>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6"/>
        <color theme="1"/>
        <name val="Calibri"/>
        <scheme val="minor"/>
      </font>
      <fill>
        <patternFill>
          <bgColor theme="6" tint="0.59999389629810485"/>
        </patternFill>
      </fill>
      <alignment horizontal="center"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6"/>
        <color theme="1"/>
        <name val="Calibri"/>
        <scheme val="minor"/>
      </font>
      <fill>
        <patternFill>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6"/>
        <color theme="1"/>
        <name val="Calibri"/>
        <scheme val="minor"/>
      </font>
      <fill>
        <patternFill>
          <bgColor theme="6" tint="0.59999389629810485"/>
        </patternFill>
      </fill>
      <alignment horizontal="center" vertical="center" textRotation="0" wrapText="0" indent="0" justifyLastLine="0" shrinkToFit="0" readingOrder="0"/>
    </dxf>
    <dxf>
      <font>
        <strike val="0"/>
        <outline val="0"/>
        <shadow val="0"/>
        <u val="none"/>
        <vertAlign val="baseline"/>
        <sz val="10"/>
        <color theme="1"/>
      </font>
      <fill>
        <patternFill>
          <bgColor theme="6" tint="0.59999389629810485"/>
        </patternFill>
      </fill>
      <alignment horizontal="left" vertical="center" textRotation="0" wrapText="1" indent="0" justifyLastLine="0" shrinkToFit="0" readingOrder="0"/>
    </dxf>
    <dxf>
      <font>
        <strike val="0"/>
        <outline val="0"/>
        <shadow val="0"/>
        <u val="none"/>
        <vertAlign val="baseline"/>
        <sz val="10"/>
        <color theme="1"/>
        <name val="Arial"/>
        <scheme val="none"/>
      </font>
      <numFmt numFmtId="0" formatCode="General"/>
      <alignment horizontal="left" vertical="center" textRotation="0" wrapText="1" indent="0" justifyLastLine="0" shrinkToFit="0" readingOrder="0"/>
      <border diagonalUp="0" diagonalDown="0">
        <left style="thin">
          <color indexed="64"/>
        </left>
        <right/>
        <top/>
        <bottom/>
        <vertical/>
        <horizontal/>
      </border>
    </dxf>
    <dxf>
      <font>
        <strike val="0"/>
        <outline val="0"/>
        <shadow val="0"/>
        <u val="none"/>
        <vertAlign val="baseline"/>
        <sz val="10"/>
        <color theme="1"/>
      </font>
      <alignment horizontal="left" vertical="center" textRotation="0" indent="0" justifyLastLine="0" shrinkToFit="0" readingOrder="0"/>
    </dxf>
    <dxf>
      <font>
        <strike val="0"/>
        <outline val="0"/>
        <shadow val="0"/>
        <u val="none"/>
        <vertAlign val="baseline"/>
        <sz val="10"/>
        <color theme="1"/>
      </font>
      <alignment horizontal="left" vertical="center" textRotation="0" indent="0" justifyLastLine="0" shrinkToFit="0" readingOrder="0"/>
    </dxf>
    <dxf>
      <font>
        <b/>
        <i val="0"/>
        <strike val="0"/>
        <condense val="0"/>
        <extend val="0"/>
        <outline val="0"/>
        <shadow val="0"/>
        <u val="none"/>
        <vertAlign val="baseline"/>
        <sz val="11"/>
        <color theme="1"/>
        <name val="Calibri"/>
        <scheme val="minor"/>
      </font>
    </dxf>
    <dxf>
      <fill>
        <patternFill>
          <bgColor theme="6" tint="0.79998168889431442"/>
        </patternFill>
      </fill>
    </dxf>
    <dxf>
      <fill>
        <patternFill>
          <bgColor theme="5" tint="0.59996337778862885"/>
        </patternFill>
      </fill>
    </dxf>
    <dxf>
      <fill>
        <patternFill>
          <bgColor theme="9" tint="0.59996337778862885"/>
        </patternFill>
      </fill>
    </dxf>
    <dxf>
      <font>
        <color theme="0"/>
      </font>
      <fill>
        <patternFill>
          <bgColor theme="5" tint="-0.24994659260841701"/>
        </patternFill>
      </fill>
    </dxf>
    <dxf>
      <fill>
        <patternFill>
          <bgColor theme="9" tint="0.59996337778862885"/>
        </patternFill>
      </fill>
    </dxf>
    <dxf>
      <fill>
        <patternFill>
          <bgColor theme="9" tint="0.79998168889431442"/>
        </patternFill>
      </fill>
    </dxf>
    <dxf>
      <fill>
        <patternFill>
          <bgColor theme="9"/>
        </patternFill>
      </fill>
    </dxf>
    <dxf>
      <font>
        <b/>
        <i val="0"/>
        <color theme="0"/>
      </font>
      <fill>
        <patternFill>
          <bgColor theme="9" tint="-0.24994659260841701"/>
        </patternFill>
      </fill>
    </dxf>
    <dxf>
      <font>
        <b/>
        <i val="0"/>
        <color theme="0"/>
      </font>
      <fill>
        <patternFill>
          <bgColor theme="5"/>
        </patternFill>
      </fill>
    </dxf>
    <dxf>
      <font>
        <b/>
        <i val="0"/>
        <color theme="0"/>
      </font>
      <fill>
        <patternFill>
          <bgColor theme="5" tint="-0.24994659260841701"/>
        </patternFill>
      </fill>
    </dxf>
    <dxf>
      <fill>
        <patternFill>
          <bgColor theme="9" tint="0.79998168889431442"/>
        </patternFill>
      </fill>
    </dxf>
    <dxf>
      <fill>
        <patternFill>
          <bgColor theme="9" tint="0.59996337778862885"/>
        </patternFill>
      </fill>
    </dxf>
  </dxfs>
  <tableStyles count="0" defaultTableStyle="TableStyleMedium2" defaultPivotStyle="PivotStyleMedium9"/>
  <colors>
    <mruColors>
      <color rgb="FFFFFF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Risikomatrix</a:t>
            </a:r>
          </a:p>
        </c:rich>
      </c:tx>
      <c:layout>
        <c:manualLayout>
          <c:xMode val="edge"/>
          <c:yMode val="edge"/>
          <c:x val="1.07458258894109E-2"/>
          <c:y val="1.17087436195414E-2"/>
        </c:manualLayout>
      </c:layout>
      <c:overlay val="0"/>
    </c:title>
    <c:autoTitleDeleted val="0"/>
    <c:plotArea>
      <c:layout>
        <c:manualLayout>
          <c:layoutTarget val="inner"/>
          <c:xMode val="edge"/>
          <c:yMode val="edge"/>
          <c:x val="4.5658608093864898E-2"/>
          <c:y val="9.4048501817759894E-2"/>
          <c:w val="0.93680264231676902"/>
          <c:h val="0.85641832308312105"/>
        </c:manualLayout>
      </c:layout>
      <c:bubbleChart>
        <c:varyColors val="0"/>
        <c:ser>
          <c:idx val="0"/>
          <c:order val="0"/>
          <c:tx>
            <c:strRef>
              <c:f>Risikomanagement!$B$6</c:f>
              <c:strCache>
                <c:ptCount val="1"/>
                <c:pt idx="0">
                  <c:v>1</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Risikomanagement!$M$6</c:f>
              <c:numCache>
                <c:formatCode>0.0</c:formatCode>
                <c:ptCount val="1"/>
                <c:pt idx="0">
                  <c:v>1.1732050807568877</c:v>
                </c:pt>
              </c:numCache>
            </c:numRef>
          </c:xVal>
          <c:yVal>
            <c:numRef>
              <c:f>Risikomanagement!$N$6</c:f>
              <c:numCache>
                <c:formatCode>0.0</c:formatCode>
                <c:ptCount val="1"/>
                <c:pt idx="0">
                  <c:v>1.4000000000000001</c:v>
                </c:pt>
              </c:numCache>
            </c:numRef>
          </c:yVal>
          <c:bubbleSize>
            <c:numRef>
              <c:f>Risikomanagement!$L$6</c:f>
              <c:numCache>
                <c:formatCode>0</c:formatCode>
                <c:ptCount val="1"/>
                <c:pt idx="0">
                  <c:v>10</c:v>
                </c:pt>
              </c:numCache>
            </c:numRef>
          </c:bubbleSize>
          <c:bubble3D val="0"/>
          <c:extLst>
            <c:ext xmlns:c16="http://schemas.microsoft.com/office/drawing/2014/chart" uri="{C3380CC4-5D6E-409C-BE32-E72D297353CC}">
              <c16:uniqueId val="{00000000-BBFC-4185-BA9C-1D41E167AC6A}"/>
            </c:ext>
          </c:extLst>
        </c:ser>
        <c:ser>
          <c:idx val="1"/>
          <c:order val="1"/>
          <c:tx>
            <c:strRef>
              <c:f>Risikomanagement!$B$7</c:f>
              <c:strCache>
                <c:ptCount val="1"/>
                <c:pt idx="0">
                  <c:v>2</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Risikomanagement!$M$7</c:f>
              <c:numCache>
                <c:formatCode>0.0</c:formatCode>
                <c:ptCount val="1"/>
                <c:pt idx="0">
                  <c:v>1</c:v>
                </c:pt>
              </c:numCache>
            </c:numRef>
          </c:xVal>
          <c:yVal>
            <c:numRef>
              <c:f>Risikomanagement!$N$7</c:f>
              <c:numCache>
                <c:formatCode>0.0</c:formatCode>
                <c:ptCount val="1"/>
                <c:pt idx="0">
                  <c:v>4.45</c:v>
                </c:pt>
              </c:numCache>
            </c:numRef>
          </c:yVal>
          <c:bubbleSize>
            <c:numRef>
              <c:f>Risikomanagement!$L$7</c:f>
              <c:numCache>
                <c:formatCode>0</c:formatCode>
                <c:ptCount val="1"/>
                <c:pt idx="0">
                  <c:v>30</c:v>
                </c:pt>
              </c:numCache>
            </c:numRef>
          </c:bubbleSize>
          <c:bubble3D val="0"/>
          <c:extLst>
            <c:ext xmlns:c16="http://schemas.microsoft.com/office/drawing/2014/chart" uri="{C3380CC4-5D6E-409C-BE32-E72D297353CC}">
              <c16:uniqueId val="{00000001-BBFC-4185-BA9C-1D41E167AC6A}"/>
            </c:ext>
          </c:extLst>
        </c:ser>
        <c:ser>
          <c:idx val="2"/>
          <c:order val="2"/>
          <c:tx>
            <c:strRef>
              <c:f>Risikomanagement!$B$8</c:f>
              <c:strCache>
                <c:ptCount val="1"/>
                <c:pt idx="0">
                  <c:v>3</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Risikomanagement!$M$8</c:f>
              <c:numCache>
                <c:formatCode>0.0</c:formatCode>
                <c:ptCount val="1"/>
                <c:pt idx="0">
                  <c:v>1.0767949192431123</c:v>
                </c:pt>
              </c:numCache>
            </c:numRef>
          </c:xVal>
          <c:yVal>
            <c:numRef>
              <c:f>Risikomanagement!$N$8</c:f>
              <c:numCache>
                <c:formatCode>0.0</c:formatCode>
                <c:ptCount val="1"/>
                <c:pt idx="0">
                  <c:v>1.4</c:v>
                </c:pt>
              </c:numCache>
            </c:numRef>
          </c:yVal>
          <c:bubbleSize>
            <c:numRef>
              <c:f>Risikomanagement!$L$8</c:f>
              <c:numCache>
                <c:formatCode>0</c:formatCode>
                <c:ptCount val="1"/>
                <c:pt idx="0">
                  <c:v>10</c:v>
                </c:pt>
              </c:numCache>
            </c:numRef>
          </c:bubbleSize>
          <c:bubble3D val="0"/>
          <c:extLst>
            <c:ext xmlns:c16="http://schemas.microsoft.com/office/drawing/2014/chart" uri="{C3380CC4-5D6E-409C-BE32-E72D297353CC}">
              <c16:uniqueId val="{00000002-BBFC-4185-BA9C-1D41E167AC6A}"/>
            </c:ext>
          </c:extLst>
        </c:ser>
        <c:ser>
          <c:idx val="3"/>
          <c:order val="3"/>
          <c:tx>
            <c:strRef>
              <c:f>Risikomanagement!$B$9</c:f>
              <c:strCache>
                <c:ptCount val="1"/>
                <c:pt idx="0">
                  <c:v>4</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Risikomanagement!$M$9</c:f>
              <c:numCache>
                <c:formatCode>0.0</c:formatCode>
                <c:ptCount val="1"/>
                <c:pt idx="0">
                  <c:v>2</c:v>
                </c:pt>
              </c:numCache>
            </c:numRef>
          </c:xVal>
          <c:yVal>
            <c:numRef>
              <c:f>Risikomanagement!$N$9</c:f>
              <c:numCache>
                <c:formatCode>0.0</c:formatCode>
                <c:ptCount val="1"/>
                <c:pt idx="0">
                  <c:v>1.45</c:v>
                </c:pt>
              </c:numCache>
            </c:numRef>
          </c:yVal>
          <c:bubbleSize>
            <c:numRef>
              <c:f>Risikomanagement!$L$9</c:f>
              <c:numCache>
                <c:formatCode>0</c:formatCode>
                <c:ptCount val="1"/>
                <c:pt idx="0">
                  <c:v>30</c:v>
                </c:pt>
              </c:numCache>
            </c:numRef>
          </c:bubbleSize>
          <c:bubble3D val="0"/>
          <c:extLst>
            <c:ext xmlns:c16="http://schemas.microsoft.com/office/drawing/2014/chart" uri="{C3380CC4-5D6E-409C-BE32-E72D297353CC}">
              <c16:uniqueId val="{00000003-BBFC-4185-BA9C-1D41E167AC6A}"/>
            </c:ext>
          </c:extLst>
        </c:ser>
        <c:ser>
          <c:idx val="4"/>
          <c:order val="4"/>
          <c:tx>
            <c:strRef>
              <c:f>Risikomanagement!$B$10</c:f>
              <c:strCache>
                <c:ptCount val="1"/>
                <c:pt idx="0">
                  <c:v>5</c:v>
                </c:pt>
              </c:strCache>
            </c:strRef>
          </c:tx>
          <c:spPr>
            <a:solidFill>
              <a:schemeClr val="accent1">
                <a:alpha val="50000"/>
              </a:schemeClr>
            </a:solidFill>
            <a:ln w="25400">
              <a:solidFill>
                <a:schemeClr val="accent1">
                  <a:shade val="50000"/>
                </a:schemeClr>
              </a:solidFill>
            </a:ln>
          </c:spPr>
          <c:invertIfNegative val="0"/>
          <c:dLbls>
            <c:dLbl>
              <c:idx val="0"/>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extLst>
                <c:ext xmlns:c16="http://schemas.microsoft.com/office/drawing/2014/chart" uri="{C3380CC4-5D6E-409C-BE32-E72D297353CC}">
                  <c16:uniqueId val="{00000004-BBFC-4185-BA9C-1D41E167AC6A}"/>
                </c:ext>
              </c:extLst>
            </c:dLbl>
            <c:spPr>
              <a:noFill/>
              <a:ln>
                <a:noFill/>
              </a:ln>
              <a:effectLst/>
            </c:spPr>
            <c:txPr>
              <a:bodyPr/>
              <a:lstStyle/>
              <a:p>
                <a:pPr>
                  <a:defRPr>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Risikomanagement!$M$10</c:f>
              <c:numCache>
                <c:formatCode>0.0</c:formatCode>
                <c:ptCount val="1"/>
                <c:pt idx="0">
                  <c:v>1.75</c:v>
                </c:pt>
              </c:numCache>
            </c:numRef>
          </c:xVal>
          <c:yVal>
            <c:numRef>
              <c:f>Risikomanagement!$N$10</c:f>
              <c:numCache>
                <c:formatCode>0.0</c:formatCode>
                <c:ptCount val="1"/>
                <c:pt idx="0">
                  <c:v>0.45</c:v>
                </c:pt>
              </c:numCache>
            </c:numRef>
          </c:yVal>
          <c:bubbleSize>
            <c:numRef>
              <c:f>Risikomanagement!$L$10</c:f>
              <c:numCache>
                <c:formatCode>0</c:formatCode>
                <c:ptCount val="1"/>
                <c:pt idx="0">
                  <c:v>20</c:v>
                </c:pt>
              </c:numCache>
            </c:numRef>
          </c:bubbleSize>
          <c:bubble3D val="0"/>
          <c:extLst>
            <c:ext xmlns:c16="http://schemas.microsoft.com/office/drawing/2014/chart" uri="{C3380CC4-5D6E-409C-BE32-E72D297353CC}">
              <c16:uniqueId val="{00000005-BBFC-4185-BA9C-1D41E167AC6A}"/>
            </c:ext>
          </c:extLst>
        </c:ser>
        <c:ser>
          <c:idx val="5"/>
          <c:order val="5"/>
          <c:tx>
            <c:strRef>
              <c:f>Risikomanagement!$B$12</c:f>
              <c:strCache>
                <c:ptCount val="1"/>
                <c:pt idx="0">
                  <c:v>7</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Risikomanagement!$M$12</c:f>
              <c:numCache>
                <c:formatCode>0.0</c:formatCode>
                <c:ptCount val="1"/>
                <c:pt idx="0">
                  <c:v>-0.41322325217648836</c:v>
                </c:pt>
              </c:numCache>
            </c:numRef>
          </c:xVal>
          <c:yVal>
            <c:numRef>
              <c:f>Risikomanagement!$N$12</c:f>
              <c:numCache>
                <c:formatCode>0.0</c:formatCode>
                <c:ptCount val="1"/>
                <c:pt idx="0">
                  <c:v>-0.31980622641951617</c:v>
                </c:pt>
              </c:numCache>
            </c:numRef>
          </c:yVal>
          <c:bubbleSize>
            <c:numRef>
              <c:f>Risikomanagement!$L$12</c:f>
              <c:numCache>
                <c:formatCode>0</c:formatCode>
                <c:ptCount val="1"/>
                <c:pt idx="0">
                  <c:v>10</c:v>
                </c:pt>
              </c:numCache>
            </c:numRef>
          </c:bubbleSize>
          <c:bubble3D val="0"/>
          <c:extLst>
            <c:ext xmlns:c16="http://schemas.microsoft.com/office/drawing/2014/chart" uri="{C3380CC4-5D6E-409C-BE32-E72D297353CC}">
              <c16:uniqueId val="{00000006-BBFC-4185-BA9C-1D41E167AC6A}"/>
            </c:ext>
          </c:extLst>
        </c:ser>
        <c:ser>
          <c:idx val="6"/>
          <c:order val="6"/>
          <c:tx>
            <c:strRef>
              <c:f>Risikomanagement!$B$13</c:f>
              <c:strCache>
                <c:ptCount val="1"/>
                <c:pt idx="0">
                  <c:v>8</c:v>
                </c:pt>
              </c:strCache>
            </c:strRef>
          </c:tx>
          <c:spPr>
            <a:solidFill>
              <a:schemeClr val="accent1">
                <a:alpha val="50000"/>
              </a:schemeClr>
            </a:solidFill>
            <a:ln w="25400">
              <a:solidFill>
                <a:schemeClr val="accent1">
                  <a:shade val="50000"/>
                </a:schemeClr>
              </a:solidFill>
            </a:ln>
          </c:spPr>
          <c:invertIfNegative val="0"/>
          <c:dLbls>
            <c:dLbl>
              <c:idx val="0"/>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extLst>
                <c:ext xmlns:c16="http://schemas.microsoft.com/office/drawing/2014/chart" uri="{C3380CC4-5D6E-409C-BE32-E72D297353CC}">
                  <c16:uniqueId val="{00000007-BBFC-4185-BA9C-1D41E167AC6A}"/>
                </c:ext>
              </c:extLst>
            </c:dLbl>
            <c:spPr>
              <a:noFill/>
              <a:ln>
                <a:noFill/>
              </a:ln>
              <a:effectLst/>
            </c:spPr>
            <c:txPr>
              <a:bodyPr/>
              <a:lstStyle/>
              <a:p>
                <a:pPr>
                  <a:defRPr>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Risikomanagement!$M$13</c:f>
              <c:numCache>
                <c:formatCode>0.0</c:formatCode>
                <c:ptCount val="1"/>
                <c:pt idx="0">
                  <c:v>-0.34363370350639405</c:v>
                </c:pt>
              </c:numCache>
            </c:numRef>
          </c:xVal>
          <c:yVal>
            <c:numRef>
              <c:f>Risikomanagement!$N$13</c:f>
              <c:numCache>
                <c:formatCode>0.0</c:formatCode>
                <c:ptCount val="1"/>
                <c:pt idx="0">
                  <c:v>-0.37530203962825326</c:v>
                </c:pt>
              </c:numCache>
            </c:numRef>
          </c:yVal>
          <c:bubbleSize>
            <c:numRef>
              <c:f>Risikomanagement!$L$13</c:f>
              <c:numCache>
                <c:formatCode>0</c:formatCode>
                <c:ptCount val="1"/>
                <c:pt idx="0">
                  <c:v>10</c:v>
                </c:pt>
              </c:numCache>
            </c:numRef>
          </c:bubbleSize>
          <c:bubble3D val="0"/>
          <c:extLst>
            <c:ext xmlns:c16="http://schemas.microsoft.com/office/drawing/2014/chart" uri="{C3380CC4-5D6E-409C-BE32-E72D297353CC}">
              <c16:uniqueId val="{00000008-BBFC-4185-BA9C-1D41E167AC6A}"/>
            </c:ext>
          </c:extLst>
        </c:ser>
        <c:ser>
          <c:idx val="7"/>
          <c:order val="7"/>
          <c:tx>
            <c:strRef>
              <c:f>Risikomanagement!$B$14</c:f>
              <c:strCache>
                <c:ptCount val="1"/>
                <c:pt idx="0">
                  <c:v>9</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Risikomanagement!$M$14</c:f>
              <c:numCache>
                <c:formatCode>0.0</c:formatCode>
                <c:ptCount val="1"/>
                <c:pt idx="0">
                  <c:v>-0.30501441756363529</c:v>
                </c:pt>
              </c:numCache>
            </c:numRef>
          </c:xVal>
          <c:yVal>
            <c:numRef>
              <c:f>Risikomanagement!$N$14</c:f>
              <c:numCache>
                <c:formatCode>0.0</c:formatCode>
                <c:ptCount val="1"/>
                <c:pt idx="0">
                  <c:v>-0.45549581320873711</c:v>
                </c:pt>
              </c:numCache>
            </c:numRef>
          </c:yVal>
          <c:bubbleSize>
            <c:numRef>
              <c:f>Risikomanagement!$L$14</c:f>
              <c:numCache>
                <c:formatCode>0</c:formatCode>
                <c:ptCount val="1"/>
                <c:pt idx="0">
                  <c:v>10</c:v>
                </c:pt>
              </c:numCache>
            </c:numRef>
          </c:bubbleSize>
          <c:bubble3D val="0"/>
          <c:extLst>
            <c:ext xmlns:c16="http://schemas.microsoft.com/office/drawing/2014/chart" uri="{C3380CC4-5D6E-409C-BE32-E72D297353CC}">
              <c16:uniqueId val="{00000009-BBFC-4185-BA9C-1D41E167AC6A}"/>
            </c:ext>
          </c:extLst>
        </c:ser>
        <c:ser>
          <c:idx val="8"/>
          <c:order val="8"/>
          <c:tx>
            <c:strRef>
              <c:f>Risikomanagement!$B$15</c:f>
              <c:strCache>
                <c:ptCount val="1"/>
                <c:pt idx="0">
                  <c:v>10</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Risikomanagement!$M$15</c:f>
              <c:numCache>
                <c:formatCode>0.0</c:formatCode>
                <c:ptCount val="1"/>
                <c:pt idx="0">
                  <c:v>-0.30501441756363529</c:v>
                </c:pt>
              </c:numCache>
            </c:numRef>
          </c:xVal>
          <c:yVal>
            <c:numRef>
              <c:f>Risikomanagement!$N$15</c:f>
              <c:numCache>
                <c:formatCode>0.0</c:formatCode>
                <c:ptCount val="1"/>
                <c:pt idx="0">
                  <c:v>-0.54450418679126289</c:v>
                </c:pt>
              </c:numCache>
            </c:numRef>
          </c:yVal>
          <c:bubbleSize>
            <c:numRef>
              <c:f>Risikomanagement!$L$15</c:f>
              <c:numCache>
                <c:formatCode>0</c:formatCode>
                <c:ptCount val="1"/>
                <c:pt idx="0">
                  <c:v>10</c:v>
                </c:pt>
              </c:numCache>
            </c:numRef>
          </c:bubbleSize>
          <c:bubble3D val="0"/>
          <c:extLst>
            <c:ext xmlns:c16="http://schemas.microsoft.com/office/drawing/2014/chart" uri="{C3380CC4-5D6E-409C-BE32-E72D297353CC}">
              <c16:uniqueId val="{0000000A-BBFC-4185-BA9C-1D41E167AC6A}"/>
            </c:ext>
          </c:extLst>
        </c:ser>
        <c:ser>
          <c:idx val="9"/>
          <c:order val="9"/>
          <c:tx>
            <c:strRef>
              <c:f>Risikomanagement!$B$16</c:f>
              <c:strCache>
                <c:ptCount val="1"/>
                <c:pt idx="0">
                  <c:v>11</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Risikomanagement!$M$16</c:f>
              <c:numCache>
                <c:formatCode>0.0</c:formatCode>
                <c:ptCount val="1"/>
                <c:pt idx="0">
                  <c:v>-0.34363370350639399</c:v>
                </c:pt>
              </c:numCache>
            </c:numRef>
          </c:xVal>
          <c:yVal>
            <c:numRef>
              <c:f>Risikomanagement!$N$16</c:f>
              <c:numCache>
                <c:formatCode>0.0</c:formatCode>
                <c:ptCount val="1"/>
                <c:pt idx="0">
                  <c:v>-0.62469796037174674</c:v>
                </c:pt>
              </c:numCache>
            </c:numRef>
          </c:yVal>
          <c:bubbleSize>
            <c:numRef>
              <c:f>Risikomanagement!$L$16</c:f>
              <c:numCache>
                <c:formatCode>0</c:formatCode>
                <c:ptCount val="1"/>
                <c:pt idx="0">
                  <c:v>10</c:v>
                </c:pt>
              </c:numCache>
            </c:numRef>
          </c:bubbleSize>
          <c:bubble3D val="0"/>
          <c:extLst>
            <c:ext xmlns:c16="http://schemas.microsoft.com/office/drawing/2014/chart" uri="{C3380CC4-5D6E-409C-BE32-E72D297353CC}">
              <c16:uniqueId val="{0000000B-BBFC-4185-BA9C-1D41E167AC6A}"/>
            </c:ext>
          </c:extLst>
        </c:ser>
        <c:ser>
          <c:idx val="10"/>
          <c:order val="10"/>
          <c:tx>
            <c:strRef>
              <c:f>Risikomanagement!$B$17</c:f>
              <c:strCache>
                <c:ptCount val="1"/>
                <c:pt idx="0">
                  <c:v>12</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Risikomanagement!$M$17</c:f>
              <c:numCache>
                <c:formatCode>0.0</c:formatCode>
                <c:ptCount val="1"/>
                <c:pt idx="0">
                  <c:v>-0.41322325217648836</c:v>
                </c:pt>
              </c:numCache>
            </c:numRef>
          </c:xVal>
          <c:yVal>
            <c:numRef>
              <c:f>Risikomanagement!$N$17</c:f>
              <c:numCache>
                <c:formatCode>0.0</c:formatCode>
                <c:ptCount val="1"/>
                <c:pt idx="0">
                  <c:v>-0.68019377358048383</c:v>
                </c:pt>
              </c:numCache>
            </c:numRef>
          </c:yVal>
          <c:bubbleSize>
            <c:numRef>
              <c:f>Risikomanagement!$L$17</c:f>
              <c:numCache>
                <c:formatCode>0</c:formatCode>
                <c:ptCount val="1"/>
                <c:pt idx="0">
                  <c:v>10</c:v>
                </c:pt>
              </c:numCache>
            </c:numRef>
          </c:bubbleSize>
          <c:bubble3D val="0"/>
          <c:extLst>
            <c:ext xmlns:c16="http://schemas.microsoft.com/office/drawing/2014/chart" uri="{C3380CC4-5D6E-409C-BE32-E72D297353CC}">
              <c16:uniqueId val="{0000000C-BBFC-4185-BA9C-1D41E167AC6A}"/>
            </c:ext>
          </c:extLst>
        </c:ser>
        <c:ser>
          <c:idx val="12"/>
          <c:order val="11"/>
          <c:tx>
            <c:strRef>
              <c:f>Risikomanagement!$B$18</c:f>
              <c:strCache>
                <c:ptCount val="1"/>
                <c:pt idx="0">
                  <c:v>13</c:v>
                </c:pt>
              </c:strCache>
            </c:strRef>
          </c:tx>
          <c:spPr>
            <a:solidFill>
              <a:schemeClr val="accent1">
                <a:alpha val="50000"/>
              </a:schemeClr>
            </a:solidFill>
            <a:ln w="25400">
              <a:solidFill>
                <a:schemeClr val="accent1">
                  <a:shade val="50000"/>
                </a:schemeClr>
              </a:solidFill>
            </a:ln>
          </c:spPr>
          <c:invertIfNegative val="0"/>
          <c:dPt>
            <c:idx val="0"/>
            <c:invertIfNegative val="0"/>
            <c:bubble3D val="0"/>
            <c:extLst>
              <c:ext xmlns:c16="http://schemas.microsoft.com/office/drawing/2014/chart" uri="{C3380CC4-5D6E-409C-BE32-E72D297353CC}">
                <c16:uniqueId val="{0000000D-BBFC-4185-BA9C-1D41E167AC6A}"/>
              </c:ext>
            </c:extLst>
          </c:dPt>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Risikomanagement!$M$18</c:f>
              <c:numCache>
                <c:formatCode>0.0</c:formatCode>
                <c:ptCount val="1"/>
                <c:pt idx="0">
                  <c:v>-0.5</c:v>
                </c:pt>
              </c:numCache>
            </c:numRef>
          </c:xVal>
          <c:yVal>
            <c:numRef>
              <c:f>Risikomanagement!$N$18</c:f>
              <c:numCache>
                <c:formatCode>0.0</c:formatCode>
                <c:ptCount val="1"/>
                <c:pt idx="0">
                  <c:v>-0.7</c:v>
                </c:pt>
              </c:numCache>
            </c:numRef>
          </c:yVal>
          <c:bubbleSize>
            <c:numRef>
              <c:f>Risikomanagement!$L$18</c:f>
              <c:numCache>
                <c:formatCode>0</c:formatCode>
                <c:ptCount val="1"/>
                <c:pt idx="0">
                  <c:v>10</c:v>
                </c:pt>
              </c:numCache>
            </c:numRef>
          </c:bubbleSize>
          <c:bubble3D val="0"/>
          <c:extLst>
            <c:ext xmlns:c16="http://schemas.microsoft.com/office/drawing/2014/chart" uri="{C3380CC4-5D6E-409C-BE32-E72D297353CC}">
              <c16:uniqueId val="{0000000E-BBFC-4185-BA9C-1D41E167AC6A}"/>
            </c:ext>
          </c:extLst>
        </c:ser>
        <c:ser>
          <c:idx val="11"/>
          <c:order val="12"/>
          <c:tx>
            <c:strRef>
              <c:f>Risikomanagement!$B$19</c:f>
              <c:strCache>
                <c:ptCount val="1"/>
                <c:pt idx="0">
                  <c:v>14</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Risikomanagement!$M$19</c:f>
              <c:numCache>
                <c:formatCode>0.0</c:formatCode>
                <c:ptCount val="1"/>
                <c:pt idx="0">
                  <c:v>-0.58677674782351164</c:v>
                </c:pt>
              </c:numCache>
            </c:numRef>
          </c:xVal>
          <c:yVal>
            <c:numRef>
              <c:f>Risikomanagement!$N$19</c:f>
              <c:numCache>
                <c:formatCode>0.0</c:formatCode>
                <c:ptCount val="1"/>
                <c:pt idx="0">
                  <c:v>-0.68019377358048383</c:v>
                </c:pt>
              </c:numCache>
            </c:numRef>
          </c:yVal>
          <c:bubbleSize>
            <c:numRef>
              <c:f>Risikomanagement!$L$19</c:f>
              <c:numCache>
                <c:formatCode>0</c:formatCode>
                <c:ptCount val="1"/>
                <c:pt idx="0">
                  <c:v>10</c:v>
                </c:pt>
              </c:numCache>
            </c:numRef>
          </c:bubbleSize>
          <c:bubble3D val="0"/>
          <c:extLst>
            <c:ext xmlns:c16="http://schemas.microsoft.com/office/drawing/2014/chart" uri="{C3380CC4-5D6E-409C-BE32-E72D297353CC}">
              <c16:uniqueId val="{0000000F-BBFC-4185-BA9C-1D41E167AC6A}"/>
            </c:ext>
          </c:extLst>
        </c:ser>
        <c:ser>
          <c:idx val="13"/>
          <c:order val="13"/>
          <c:tx>
            <c:strRef>
              <c:f>Risikomanagement!$B$20</c:f>
              <c:strCache>
                <c:ptCount val="1"/>
                <c:pt idx="0">
                  <c:v>15</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Risikomanagement!$M$20</c:f>
              <c:numCache>
                <c:formatCode>0.0</c:formatCode>
                <c:ptCount val="1"/>
                <c:pt idx="0">
                  <c:v>-0.65636629649360589</c:v>
                </c:pt>
              </c:numCache>
            </c:numRef>
          </c:xVal>
          <c:yVal>
            <c:numRef>
              <c:f>Risikomanagement!$N$20</c:f>
              <c:numCache>
                <c:formatCode>0.0</c:formatCode>
                <c:ptCount val="1"/>
                <c:pt idx="0">
                  <c:v>-0.62469796037174674</c:v>
                </c:pt>
              </c:numCache>
            </c:numRef>
          </c:yVal>
          <c:bubbleSize>
            <c:numRef>
              <c:f>Risikomanagement!$L$20</c:f>
              <c:numCache>
                <c:formatCode>0</c:formatCode>
                <c:ptCount val="1"/>
                <c:pt idx="0">
                  <c:v>10</c:v>
                </c:pt>
              </c:numCache>
            </c:numRef>
          </c:bubbleSize>
          <c:bubble3D val="0"/>
          <c:extLst>
            <c:ext xmlns:c16="http://schemas.microsoft.com/office/drawing/2014/chart" uri="{C3380CC4-5D6E-409C-BE32-E72D297353CC}">
              <c16:uniqueId val="{00000010-BBFC-4185-BA9C-1D41E167AC6A}"/>
            </c:ext>
          </c:extLst>
        </c:ser>
        <c:ser>
          <c:idx val="14"/>
          <c:order val="14"/>
          <c:tx>
            <c:strRef>
              <c:f>Risikomanagement!$B$11</c:f>
              <c:strCache>
                <c:ptCount val="1"/>
                <c:pt idx="0">
                  <c:v>6</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Risikomanagement!$M$11</c:f>
              <c:numCache>
                <c:formatCode>0.0</c:formatCode>
                <c:ptCount val="1"/>
                <c:pt idx="0">
                  <c:v>1.5</c:v>
                </c:pt>
              </c:numCache>
            </c:numRef>
          </c:xVal>
          <c:yVal>
            <c:numRef>
              <c:f>Risikomanagement!$N$11</c:f>
              <c:numCache>
                <c:formatCode>0.0</c:formatCode>
                <c:ptCount val="1"/>
                <c:pt idx="0">
                  <c:v>1.7</c:v>
                </c:pt>
              </c:numCache>
            </c:numRef>
          </c:yVal>
          <c:bubbleSize>
            <c:numRef>
              <c:f>Risikomanagement!$L$11</c:f>
              <c:numCache>
                <c:formatCode>0</c:formatCode>
                <c:ptCount val="1"/>
                <c:pt idx="0">
                  <c:v>20</c:v>
                </c:pt>
              </c:numCache>
            </c:numRef>
          </c:bubbleSize>
          <c:bubble3D val="0"/>
          <c:extLst>
            <c:ext xmlns:c16="http://schemas.microsoft.com/office/drawing/2014/chart" uri="{C3380CC4-5D6E-409C-BE32-E72D297353CC}">
              <c16:uniqueId val="{00000011-BBFC-4185-BA9C-1D41E167AC6A}"/>
            </c:ext>
          </c:extLst>
        </c:ser>
        <c:ser>
          <c:idx val="15"/>
          <c:order val="15"/>
          <c:tx>
            <c:strRef>
              <c:f>Risikomanagement!$B$21</c:f>
              <c:strCache>
                <c:ptCount val="1"/>
                <c:pt idx="0">
                  <c:v>16</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Risikomanagement!$M$21</c:f>
              <c:numCache>
                <c:formatCode>0.0</c:formatCode>
                <c:ptCount val="1"/>
                <c:pt idx="0">
                  <c:v>-0.69498558243636466</c:v>
                </c:pt>
              </c:numCache>
            </c:numRef>
          </c:xVal>
          <c:yVal>
            <c:numRef>
              <c:f>Risikomanagement!$N$21</c:f>
              <c:numCache>
                <c:formatCode>0.0</c:formatCode>
                <c:ptCount val="1"/>
                <c:pt idx="0">
                  <c:v>-0.54450418679126289</c:v>
                </c:pt>
              </c:numCache>
            </c:numRef>
          </c:yVal>
          <c:bubbleSize>
            <c:numRef>
              <c:f>Risikomanagement!$L$21</c:f>
              <c:numCache>
                <c:formatCode>0</c:formatCode>
                <c:ptCount val="1"/>
                <c:pt idx="0">
                  <c:v>10</c:v>
                </c:pt>
              </c:numCache>
            </c:numRef>
          </c:bubbleSize>
          <c:bubble3D val="0"/>
          <c:extLst>
            <c:ext xmlns:c16="http://schemas.microsoft.com/office/drawing/2014/chart" uri="{C3380CC4-5D6E-409C-BE32-E72D297353CC}">
              <c16:uniqueId val="{00000012-BBFC-4185-BA9C-1D41E167AC6A}"/>
            </c:ext>
          </c:extLst>
        </c:ser>
        <c:ser>
          <c:idx val="16"/>
          <c:order val="16"/>
          <c:tx>
            <c:strRef>
              <c:f>Risikomanagement!$B$22</c:f>
              <c:strCache>
                <c:ptCount val="1"/>
                <c:pt idx="0">
                  <c:v>17</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Risikomanagement!$M$22</c:f>
              <c:numCache>
                <c:formatCode>0.0</c:formatCode>
                <c:ptCount val="1"/>
                <c:pt idx="0">
                  <c:v>-0.69498558243636466</c:v>
                </c:pt>
              </c:numCache>
            </c:numRef>
          </c:xVal>
          <c:yVal>
            <c:numRef>
              <c:f>Risikomanagement!$N$22</c:f>
              <c:numCache>
                <c:formatCode>0.0</c:formatCode>
                <c:ptCount val="1"/>
                <c:pt idx="0">
                  <c:v>-0.45549581320873717</c:v>
                </c:pt>
              </c:numCache>
            </c:numRef>
          </c:yVal>
          <c:bubbleSize>
            <c:numRef>
              <c:f>Risikomanagement!$L$22</c:f>
              <c:numCache>
                <c:formatCode>0</c:formatCode>
                <c:ptCount val="1"/>
                <c:pt idx="0">
                  <c:v>10</c:v>
                </c:pt>
              </c:numCache>
            </c:numRef>
          </c:bubbleSize>
          <c:bubble3D val="0"/>
          <c:extLst>
            <c:ext xmlns:c16="http://schemas.microsoft.com/office/drawing/2014/chart" uri="{C3380CC4-5D6E-409C-BE32-E72D297353CC}">
              <c16:uniqueId val="{00000013-BBFC-4185-BA9C-1D41E167AC6A}"/>
            </c:ext>
          </c:extLst>
        </c:ser>
        <c:ser>
          <c:idx val="17"/>
          <c:order val="17"/>
          <c:tx>
            <c:strRef>
              <c:f>Risikomanagement!$B$23</c:f>
              <c:strCache>
                <c:ptCount val="1"/>
                <c:pt idx="0">
                  <c:v>18</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Risikomanagement!$M$23</c:f>
              <c:numCache>
                <c:formatCode>0.0</c:formatCode>
                <c:ptCount val="1"/>
                <c:pt idx="0">
                  <c:v>-0.65636629649360601</c:v>
                </c:pt>
              </c:numCache>
            </c:numRef>
          </c:xVal>
          <c:yVal>
            <c:numRef>
              <c:f>Risikomanagement!$N$23</c:f>
              <c:numCache>
                <c:formatCode>0.0</c:formatCode>
                <c:ptCount val="1"/>
                <c:pt idx="0">
                  <c:v>-0.37530203962825331</c:v>
                </c:pt>
              </c:numCache>
            </c:numRef>
          </c:yVal>
          <c:bubbleSize>
            <c:numRef>
              <c:f>Risikomanagement!$L$23</c:f>
              <c:numCache>
                <c:formatCode>0</c:formatCode>
                <c:ptCount val="1"/>
                <c:pt idx="0">
                  <c:v>10</c:v>
                </c:pt>
              </c:numCache>
            </c:numRef>
          </c:bubbleSize>
          <c:bubble3D val="0"/>
          <c:extLst>
            <c:ext xmlns:c16="http://schemas.microsoft.com/office/drawing/2014/chart" uri="{C3380CC4-5D6E-409C-BE32-E72D297353CC}">
              <c16:uniqueId val="{00000014-BBFC-4185-BA9C-1D41E167AC6A}"/>
            </c:ext>
          </c:extLst>
        </c:ser>
        <c:ser>
          <c:idx val="18"/>
          <c:order val="18"/>
          <c:tx>
            <c:strRef>
              <c:f>Risikomanagement!$B$24</c:f>
              <c:strCache>
                <c:ptCount val="1"/>
                <c:pt idx="0">
                  <c:v>19</c:v>
                </c:pt>
              </c:strCache>
            </c:strRef>
          </c:tx>
          <c:spPr>
            <a:solidFill>
              <a:schemeClr val="tx2"/>
            </a:solidFill>
            <a:ln w="25400">
              <a:solidFill>
                <a:schemeClr val="accent1">
                  <a:shade val="50000"/>
                </a:schemeClr>
              </a:solidFill>
            </a:ln>
          </c:spPr>
          <c:invertIfNegative val="0"/>
          <c:dPt>
            <c:idx val="0"/>
            <c:invertIfNegative val="0"/>
            <c:bubble3D val="0"/>
            <c:spPr>
              <a:solidFill>
                <a:schemeClr val="accent1">
                  <a:alpha val="50000"/>
                </a:schemeClr>
              </a:solidFill>
              <a:ln w="25400">
                <a:solidFill>
                  <a:schemeClr val="accent1">
                    <a:shade val="50000"/>
                  </a:schemeClr>
                </a:solidFill>
              </a:ln>
            </c:spPr>
            <c:extLst>
              <c:ext xmlns:c16="http://schemas.microsoft.com/office/drawing/2014/chart" uri="{C3380CC4-5D6E-409C-BE32-E72D297353CC}">
                <c16:uniqueId val="{00000016-BBFC-4185-BA9C-1D41E167AC6A}"/>
              </c:ext>
            </c:extLst>
          </c:dPt>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Risikomanagement!$M$24</c:f>
              <c:numCache>
                <c:formatCode>0.0</c:formatCode>
                <c:ptCount val="1"/>
                <c:pt idx="0">
                  <c:v>-0.58677674782351164</c:v>
                </c:pt>
              </c:numCache>
            </c:numRef>
          </c:xVal>
          <c:yVal>
            <c:numRef>
              <c:f>Risikomanagement!$N$24</c:f>
              <c:numCache>
                <c:formatCode>0.0</c:formatCode>
                <c:ptCount val="1"/>
                <c:pt idx="0">
                  <c:v>-0.31980622641951617</c:v>
                </c:pt>
              </c:numCache>
            </c:numRef>
          </c:yVal>
          <c:bubbleSize>
            <c:numRef>
              <c:f>Risikomanagement!$L$24</c:f>
              <c:numCache>
                <c:formatCode>0</c:formatCode>
                <c:ptCount val="1"/>
                <c:pt idx="0">
                  <c:v>10</c:v>
                </c:pt>
              </c:numCache>
            </c:numRef>
          </c:bubbleSize>
          <c:bubble3D val="0"/>
          <c:extLst>
            <c:ext xmlns:c16="http://schemas.microsoft.com/office/drawing/2014/chart" uri="{C3380CC4-5D6E-409C-BE32-E72D297353CC}">
              <c16:uniqueId val="{00000017-BBFC-4185-BA9C-1D41E167AC6A}"/>
            </c:ext>
          </c:extLst>
        </c:ser>
        <c:ser>
          <c:idx val="19"/>
          <c:order val="19"/>
          <c:tx>
            <c:strRef>
              <c:f>Risikomanagement!$B$25</c:f>
              <c:strCache>
                <c:ptCount val="1"/>
                <c:pt idx="0">
                  <c:v>20</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Risikomanagement!$M$25</c:f>
              <c:numCache>
                <c:formatCode>0.0</c:formatCode>
                <c:ptCount val="1"/>
                <c:pt idx="0">
                  <c:v>-0.5</c:v>
                </c:pt>
              </c:numCache>
            </c:numRef>
          </c:xVal>
          <c:yVal>
            <c:numRef>
              <c:f>Risikomanagement!$N$25</c:f>
              <c:numCache>
                <c:formatCode>0.0</c:formatCode>
                <c:ptCount val="1"/>
                <c:pt idx="0">
                  <c:v>-0.3</c:v>
                </c:pt>
              </c:numCache>
            </c:numRef>
          </c:yVal>
          <c:bubbleSize>
            <c:numRef>
              <c:f>Risikomanagement!$L$25</c:f>
              <c:numCache>
                <c:formatCode>0</c:formatCode>
                <c:ptCount val="1"/>
                <c:pt idx="0">
                  <c:v>10</c:v>
                </c:pt>
              </c:numCache>
            </c:numRef>
          </c:bubbleSize>
          <c:bubble3D val="0"/>
          <c:extLst>
            <c:ext xmlns:c16="http://schemas.microsoft.com/office/drawing/2014/chart" uri="{C3380CC4-5D6E-409C-BE32-E72D297353CC}">
              <c16:uniqueId val="{00000018-BBFC-4185-BA9C-1D41E167AC6A}"/>
            </c:ext>
          </c:extLst>
        </c:ser>
        <c:dLbls>
          <c:showLegendKey val="0"/>
          <c:showVal val="0"/>
          <c:showCatName val="0"/>
          <c:showSerName val="0"/>
          <c:showPercent val="0"/>
          <c:showBubbleSize val="0"/>
        </c:dLbls>
        <c:bubbleScale val="35"/>
        <c:showNegBubbles val="0"/>
        <c:axId val="-856432256"/>
        <c:axId val="-821218768"/>
      </c:bubbleChart>
      <c:valAx>
        <c:axId val="-856432256"/>
        <c:scaling>
          <c:orientation val="minMax"/>
          <c:max val="6.5"/>
          <c:min val="0"/>
        </c:scaling>
        <c:delete val="0"/>
        <c:axPos val="b"/>
        <c:majorGridlines>
          <c:spPr>
            <a:ln>
              <a:solidFill>
                <a:schemeClr val="accent1">
                  <a:shade val="50000"/>
                </a:schemeClr>
              </a:solidFill>
            </a:ln>
          </c:spPr>
        </c:majorGridlines>
        <c:minorGridlines>
          <c:spPr>
            <a:ln>
              <a:noFill/>
            </a:ln>
          </c:spPr>
        </c:minorGridlines>
        <c:title>
          <c:tx>
            <c:rich>
              <a:bodyPr/>
              <a:lstStyle/>
              <a:p>
                <a:pPr>
                  <a:defRPr/>
                </a:pPr>
                <a:r>
                  <a:rPr lang="de-CH"/>
                  <a:t>Schadenspotenzial</a:t>
                </a:r>
              </a:p>
            </c:rich>
          </c:tx>
          <c:layout>
            <c:manualLayout>
              <c:xMode val="edge"/>
              <c:yMode val="edge"/>
              <c:x val="0.205826163719081"/>
              <c:y val="0.97121057012916401"/>
            </c:manualLayout>
          </c:layout>
          <c:overlay val="0"/>
        </c:title>
        <c:numFmt formatCode="0.0" sourceLinked="1"/>
        <c:majorTickMark val="out"/>
        <c:minorTickMark val="none"/>
        <c:tickLblPos val="nextTo"/>
        <c:spPr>
          <a:ln>
            <a:solidFill>
              <a:schemeClr val="accent1">
                <a:shade val="50000"/>
              </a:schemeClr>
            </a:solidFill>
          </a:ln>
        </c:spPr>
        <c:crossAx val="-821218768"/>
        <c:crosses val="autoZero"/>
        <c:crossBetween val="midCat"/>
        <c:minorUnit val="0.5"/>
      </c:valAx>
      <c:valAx>
        <c:axId val="-821218768"/>
        <c:scaling>
          <c:orientation val="minMax"/>
          <c:max val="6.5"/>
          <c:min val="0"/>
        </c:scaling>
        <c:delete val="0"/>
        <c:axPos val="l"/>
        <c:majorGridlines>
          <c:spPr>
            <a:ln>
              <a:solidFill>
                <a:schemeClr val="accent1">
                  <a:shade val="50000"/>
                </a:schemeClr>
              </a:solidFill>
            </a:ln>
          </c:spPr>
        </c:majorGridlines>
        <c:minorGridlines>
          <c:spPr>
            <a:ln>
              <a:noFill/>
            </a:ln>
          </c:spPr>
        </c:minorGridlines>
        <c:title>
          <c:tx>
            <c:rich>
              <a:bodyPr rot="-5400000" vert="horz"/>
              <a:lstStyle/>
              <a:p>
                <a:pPr>
                  <a:defRPr/>
                </a:pPr>
                <a:r>
                  <a:rPr lang="de-CH"/>
                  <a:t>Einttrittswahrscheinlichkeit</a:t>
                </a:r>
              </a:p>
            </c:rich>
          </c:tx>
          <c:layout>
            <c:manualLayout>
              <c:xMode val="edge"/>
              <c:yMode val="edge"/>
              <c:x val="1.2409399217557199E-2"/>
              <c:y val="0.61135713854917495"/>
            </c:manualLayout>
          </c:layout>
          <c:overlay val="0"/>
        </c:title>
        <c:numFmt formatCode="0.0" sourceLinked="1"/>
        <c:majorTickMark val="out"/>
        <c:minorTickMark val="none"/>
        <c:tickLblPos val="nextTo"/>
        <c:crossAx val="-856432256"/>
        <c:crosses val="autoZero"/>
        <c:crossBetween val="midCat"/>
        <c:minorUnit val="0.5"/>
      </c:valAx>
      <c:spPr>
        <a:gradFill>
          <a:gsLst>
            <a:gs pos="46000">
              <a:schemeClr val="accent6">
                <a:lumMod val="60000"/>
                <a:lumOff val="40000"/>
              </a:schemeClr>
            </a:gs>
            <a:gs pos="23000">
              <a:schemeClr val="accent3">
                <a:lumMod val="60000"/>
                <a:lumOff val="40000"/>
              </a:schemeClr>
            </a:gs>
            <a:gs pos="46000">
              <a:schemeClr val="accent2">
                <a:lumMod val="60000"/>
                <a:lumOff val="40000"/>
              </a:schemeClr>
            </a:gs>
            <a:gs pos="23000">
              <a:schemeClr val="accent6">
                <a:lumMod val="60000"/>
                <a:lumOff val="40000"/>
              </a:schemeClr>
            </a:gs>
            <a:gs pos="100000">
              <a:schemeClr val="accent2">
                <a:lumMod val="60000"/>
                <a:lumOff val="40000"/>
              </a:schemeClr>
            </a:gs>
          </a:gsLst>
          <a:lin ang="17940000" scaled="0"/>
        </a:gradFill>
      </c:spPr>
    </c:plotArea>
    <c:plotVisOnly val="1"/>
    <c:dispBlanksAs val="gap"/>
    <c:showDLblsOverMax val="0"/>
  </c:chart>
  <c:printSettings>
    <c:headerFooter/>
    <c:pageMargins b="0.78740157499999996" l="0.7" r="0.7" t="0.78740157499999996"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http://creativecommons.org/licenses/by/4.0/" TargetMode="External"/><Relationship Id="rId7" Type="http://schemas.openxmlformats.org/officeDocument/2006/relationships/hyperlink" Target="https://emcexperts.at/" TargetMode="External"/><Relationship Id="rId12" Type="http://schemas.openxmlformats.org/officeDocument/2006/relationships/image" Target="../media/image9.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image" Target="../media/image8.png"/><Relationship Id="rId5" Type="http://schemas.openxmlformats.org/officeDocument/2006/relationships/hyperlink" Target="https://now-new-next.ch/" TargetMode="External"/><Relationship Id="rId10" Type="http://schemas.openxmlformats.org/officeDocument/2006/relationships/image" Target="../media/image7.jpg"/><Relationship Id="rId4" Type="http://schemas.openxmlformats.org/officeDocument/2006/relationships/image" Target="../media/image3.png"/><Relationship Id="rId9"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444316</xdr:colOff>
      <xdr:row>23</xdr:row>
      <xdr:rowOff>18397</xdr:rowOff>
    </xdr:from>
    <xdr:to>
      <xdr:col>2</xdr:col>
      <xdr:colOff>2525799</xdr:colOff>
      <xdr:row>25</xdr:row>
      <xdr:rowOff>9770</xdr:rowOff>
    </xdr:to>
    <xdr:grpSp>
      <xdr:nvGrpSpPr>
        <xdr:cNvPr id="5" name="Gruppieren 4">
          <a:extLst>
            <a:ext uri="{FF2B5EF4-FFF2-40B4-BE49-F238E27FC236}">
              <a16:creationId xmlns:a16="http://schemas.microsoft.com/office/drawing/2014/main" id="{00000000-0008-0000-0000-000005000000}"/>
            </a:ext>
          </a:extLst>
        </xdr:cNvPr>
        <xdr:cNvGrpSpPr/>
      </xdr:nvGrpSpPr>
      <xdr:grpSpPr>
        <a:xfrm>
          <a:off x="8972854" y="8229435"/>
          <a:ext cx="2081483" cy="728950"/>
          <a:chOff x="8758349" y="4636445"/>
          <a:chExt cx="2208483" cy="765255"/>
        </a:xfrm>
      </xdr:grpSpPr>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758349" y="4636445"/>
            <a:ext cx="2208483" cy="765255"/>
          </a:xfrm>
          <a:prstGeom prst="rect">
            <a:avLst/>
          </a:prstGeom>
        </xdr:spPr>
      </xdr:pic>
      <xdr:sp macro="" textlink="">
        <xdr:nvSpPr>
          <xdr:cNvPr id="4" name="Pfeil nach rechts 3">
            <a:extLst>
              <a:ext uri="{FF2B5EF4-FFF2-40B4-BE49-F238E27FC236}">
                <a16:creationId xmlns:a16="http://schemas.microsoft.com/office/drawing/2014/main" id="{00000000-0008-0000-0000-000004000000}"/>
              </a:ext>
            </a:extLst>
          </xdr:cNvPr>
          <xdr:cNvSpPr/>
        </xdr:nvSpPr>
        <xdr:spPr>
          <a:xfrm>
            <a:off x="10354236" y="5091181"/>
            <a:ext cx="198408" cy="199275"/>
          </a:xfrm>
          <a:prstGeom prst="rightArrow">
            <a:avLst/>
          </a:prstGeom>
          <a:solidFill>
            <a:srgbClr val="FF0000"/>
          </a:solidFill>
          <a:ln>
            <a:noFill/>
          </a:ln>
          <a:effectLst>
            <a:outerShdw blurRad="50800" dist="38100" dir="2700000" algn="tl"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CH" sz="1100"/>
          </a:p>
        </xdr:txBody>
      </xdr:sp>
    </xdr:grpSp>
    <xdr:clientData/>
  </xdr:twoCellAnchor>
  <xdr:twoCellAnchor editAs="oneCell">
    <xdr:from>
      <xdr:col>2</xdr:col>
      <xdr:colOff>1550135</xdr:colOff>
      <xdr:row>27</xdr:row>
      <xdr:rowOff>230715</xdr:rowOff>
    </xdr:from>
    <xdr:to>
      <xdr:col>2</xdr:col>
      <xdr:colOff>2524973</xdr:colOff>
      <xdr:row>32</xdr:row>
      <xdr:rowOff>65829</xdr:rowOff>
    </xdr:to>
    <xdr:pic>
      <xdr:nvPicPr>
        <xdr:cNvPr id="22" name="Grafik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a:stretch>
          <a:fillRect/>
        </a:stretch>
      </xdr:blipFill>
      <xdr:spPr>
        <a:xfrm>
          <a:off x="9653712" y="8964407"/>
          <a:ext cx="974838" cy="1041614"/>
        </a:xfrm>
        <a:prstGeom prst="rect">
          <a:avLst/>
        </a:prstGeom>
      </xdr:spPr>
    </xdr:pic>
    <xdr:clientData/>
  </xdr:twoCellAnchor>
  <xdr:twoCellAnchor editAs="oneCell">
    <xdr:from>
      <xdr:col>1</xdr:col>
      <xdr:colOff>6036236</xdr:colOff>
      <xdr:row>37</xdr:row>
      <xdr:rowOff>328704</xdr:rowOff>
    </xdr:from>
    <xdr:to>
      <xdr:col>1</xdr:col>
      <xdr:colOff>7153836</xdr:colOff>
      <xdr:row>38</xdr:row>
      <xdr:rowOff>348874</xdr:rowOff>
    </xdr:to>
    <xdr:pic>
      <xdr:nvPicPr>
        <xdr:cNvPr id="2" name="Bild 1">
          <a:hlinkClick xmlns:r="http://schemas.openxmlformats.org/officeDocument/2006/relationships" r:id="rId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a:stretch>
          <a:fillRect/>
        </a:stretch>
      </xdr:blipFill>
      <xdr:spPr>
        <a:xfrm>
          <a:off x="6469530" y="10802469"/>
          <a:ext cx="1117600" cy="393700"/>
        </a:xfrm>
        <a:prstGeom prst="rect">
          <a:avLst/>
        </a:prstGeom>
      </xdr:spPr>
    </xdr:pic>
    <xdr:clientData/>
  </xdr:twoCellAnchor>
  <xdr:twoCellAnchor editAs="oneCell">
    <xdr:from>
      <xdr:col>2</xdr:col>
      <xdr:colOff>44824</xdr:colOff>
      <xdr:row>39</xdr:row>
      <xdr:rowOff>134471</xdr:rowOff>
    </xdr:from>
    <xdr:to>
      <xdr:col>3</xdr:col>
      <xdr:colOff>25400</xdr:colOff>
      <xdr:row>39</xdr:row>
      <xdr:rowOff>466165</xdr:rowOff>
    </xdr:to>
    <xdr:pic>
      <xdr:nvPicPr>
        <xdr:cNvPr id="7" name="Bild 6">
          <a:hlinkClick xmlns:r="http://schemas.openxmlformats.org/officeDocument/2006/relationships" r:id="rId5"/>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10623177" y="11758706"/>
          <a:ext cx="2819399" cy="331694"/>
        </a:xfrm>
        <a:prstGeom prst="rect">
          <a:avLst/>
        </a:prstGeom>
      </xdr:spPr>
    </xdr:pic>
    <xdr:clientData/>
  </xdr:twoCellAnchor>
  <xdr:twoCellAnchor editAs="oneCell">
    <xdr:from>
      <xdr:col>2</xdr:col>
      <xdr:colOff>34192</xdr:colOff>
      <xdr:row>42</xdr:row>
      <xdr:rowOff>175847</xdr:rowOff>
    </xdr:from>
    <xdr:to>
      <xdr:col>2</xdr:col>
      <xdr:colOff>1416538</xdr:colOff>
      <xdr:row>46</xdr:row>
      <xdr:rowOff>110735</xdr:rowOff>
    </xdr:to>
    <xdr:pic>
      <xdr:nvPicPr>
        <xdr:cNvPr id="8" name="Grafik 7">
          <a:hlinkClick xmlns:r="http://schemas.openxmlformats.org/officeDocument/2006/relationships" r:id="rId7"/>
          <a:extLst>
            <a:ext uri="{FF2B5EF4-FFF2-40B4-BE49-F238E27FC236}">
              <a16:creationId xmlns:a16="http://schemas.microsoft.com/office/drawing/2014/main" id="{9B8E5C22-0285-947A-5E43-30E81ACD890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719038" y="13178693"/>
          <a:ext cx="1382346" cy="677350"/>
        </a:xfrm>
        <a:prstGeom prst="rect">
          <a:avLst/>
        </a:prstGeom>
      </xdr:spPr>
    </xdr:pic>
    <xdr:clientData/>
  </xdr:twoCellAnchor>
  <xdr:twoCellAnchor editAs="oneCell">
    <xdr:from>
      <xdr:col>1</xdr:col>
      <xdr:colOff>7028963</xdr:colOff>
      <xdr:row>34</xdr:row>
      <xdr:rowOff>9770</xdr:rowOff>
    </xdr:from>
    <xdr:to>
      <xdr:col>1</xdr:col>
      <xdr:colOff>7956119</xdr:colOff>
      <xdr:row>35</xdr:row>
      <xdr:rowOff>577131</xdr:rowOff>
    </xdr:to>
    <xdr:pic>
      <xdr:nvPicPr>
        <xdr:cNvPr id="10" name="Grafik 9">
          <a:extLst>
            <a:ext uri="{FF2B5EF4-FFF2-40B4-BE49-F238E27FC236}">
              <a16:creationId xmlns:a16="http://schemas.microsoft.com/office/drawing/2014/main" id="{4BDF7E04-7D3A-F0BE-B5E5-36863FF3DA8E}"/>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424617" y="10516578"/>
          <a:ext cx="927156" cy="752976"/>
        </a:xfrm>
        <a:prstGeom prst="rect">
          <a:avLst/>
        </a:prstGeom>
      </xdr:spPr>
    </xdr:pic>
    <xdr:clientData/>
  </xdr:twoCellAnchor>
  <xdr:twoCellAnchor editAs="oneCell">
    <xdr:from>
      <xdr:col>1</xdr:col>
      <xdr:colOff>5509845</xdr:colOff>
      <xdr:row>35</xdr:row>
      <xdr:rowOff>9769</xdr:rowOff>
    </xdr:from>
    <xdr:to>
      <xdr:col>1</xdr:col>
      <xdr:colOff>6814389</xdr:colOff>
      <xdr:row>35</xdr:row>
      <xdr:rowOff>387721</xdr:rowOff>
    </xdr:to>
    <xdr:pic>
      <xdr:nvPicPr>
        <xdr:cNvPr id="12" name="Grafik 11">
          <a:extLst>
            <a:ext uri="{FF2B5EF4-FFF2-40B4-BE49-F238E27FC236}">
              <a16:creationId xmlns:a16="http://schemas.microsoft.com/office/drawing/2014/main" id="{6C83ABB4-BF77-C68F-B0F7-65CEBE00C6B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905499" y="10702192"/>
          <a:ext cx="1304544" cy="377952"/>
        </a:xfrm>
        <a:prstGeom prst="rect">
          <a:avLst/>
        </a:prstGeom>
      </xdr:spPr>
    </xdr:pic>
    <xdr:clientData/>
  </xdr:twoCellAnchor>
  <xdr:twoCellAnchor editAs="oneCell">
    <xdr:from>
      <xdr:col>2</xdr:col>
      <xdr:colOff>1142996</xdr:colOff>
      <xdr:row>0</xdr:row>
      <xdr:rowOff>170961</xdr:rowOff>
    </xdr:from>
    <xdr:to>
      <xdr:col>2</xdr:col>
      <xdr:colOff>2581777</xdr:colOff>
      <xdr:row>1</xdr:row>
      <xdr:rowOff>460875</xdr:rowOff>
    </xdr:to>
    <xdr:pic>
      <xdr:nvPicPr>
        <xdr:cNvPr id="14" name="Grafik 13">
          <a:extLst>
            <a:ext uri="{FF2B5EF4-FFF2-40B4-BE49-F238E27FC236}">
              <a16:creationId xmlns:a16="http://schemas.microsoft.com/office/drawing/2014/main" id="{4E19A4B6-1395-81DF-04A0-BF184B802CA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9671534" y="170961"/>
          <a:ext cx="1438781" cy="475529"/>
        </a:xfrm>
        <a:prstGeom prst="rect">
          <a:avLst/>
        </a:prstGeom>
      </xdr:spPr>
    </xdr:pic>
    <xdr:clientData/>
  </xdr:twoCellAnchor>
  <xdr:twoCellAnchor editAs="oneCell">
    <xdr:from>
      <xdr:col>1</xdr:col>
      <xdr:colOff>1</xdr:colOff>
      <xdr:row>12</xdr:row>
      <xdr:rowOff>0</xdr:rowOff>
    </xdr:from>
    <xdr:to>
      <xdr:col>3</xdr:col>
      <xdr:colOff>18597</xdr:colOff>
      <xdr:row>13</xdr:row>
      <xdr:rowOff>317499</xdr:rowOff>
    </xdr:to>
    <xdr:pic>
      <xdr:nvPicPr>
        <xdr:cNvPr id="13" name="Grafik 12">
          <a:extLst>
            <a:ext uri="{FF2B5EF4-FFF2-40B4-BE49-F238E27FC236}">
              <a16:creationId xmlns:a16="http://schemas.microsoft.com/office/drawing/2014/main" id="{57D73B18-344F-CD19-CC7F-F489A7FDCE83}"/>
            </a:ext>
          </a:extLst>
        </xdr:cNvPr>
        <xdr:cNvPicPr>
          <a:picLocks noChangeAspect="1"/>
        </xdr:cNvPicPr>
      </xdr:nvPicPr>
      <xdr:blipFill>
        <a:blip xmlns:r="http://schemas.openxmlformats.org/officeDocument/2006/relationships" r:embed="rId12"/>
        <a:stretch>
          <a:fillRect/>
        </a:stretch>
      </xdr:blipFill>
      <xdr:spPr>
        <a:xfrm>
          <a:off x="395655" y="3116385"/>
          <a:ext cx="10750096" cy="22664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342900</xdr:colOff>
      <xdr:row>1</xdr:row>
      <xdr:rowOff>133350</xdr:rowOff>
    </xdr:from>
    <xdr:to>
      <xdr:col>20</xdr:col>
      <xdr:colOff>495307</xdr:colOff>
      <xdr:row>55</xdr:row>
      <xdr:rowOff>6747</xdr:rowOff>
    </xdr:to>
    <xdr:graphicFrame macro="">
      <xdr:nvGraphicFramePr>
        <xdr:cNvPr id="6" name="Diagramm 5">
          <a:extLst>
            <a:ext uri="{FF2B5EF4-FFF2-40B4-BE49-F238E27FC236}">
              <a16:creationId xmlns:a16="http://schemas.microsoft.com/office/drawing/2014/main" id="{A1BEF2F4-C873-4831-9404-511A05FF3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0.17017</cdr:x>
      <cdr:y>0.03842</cdr:y>
    </cdr:from>
    <cdr:to>
      <cdr:x>0.92752</cdr:x>
      <cdr:y>0.10648</cdr:y>
    </cdr:to>
    <cdr:sp macro="" textlink="">
      <cdr:nvSpPr>
        <cdr:cNvPr id="2" name="Textfeld 1"/>
        <cdr:cNvSpPr txBox="1"/>
      </cdr:nvSpPr>
      <cdr:spPr>
        <a:xfrm xmlns:a="http://schemas.openxmlformats.org/drawingml/2006/main">
          <a:off x="1543050" y="166688"/>
          <a:ext cx="686752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0.57248</cdr:x>
      <cdr:y>0.01866</cdr:y>
    </cdr:from>
    <cdr:to>
      <cdr:x>0.98845</cdr:x>
      <cdr:y>0.07355</cdr:y>
    </cdr:to>
    <cdr:sp macro="" textlink="">
      <cdr:nvSpPr>
        <cdr:cNvPr id="3" name="Textfeld 2"/>
        <cdr:cNvSpPr txBox="1"/>
      </cdr:nvSpPr>
      <cdr:spPr>
        <a:xfrm xmlns:a="http://schemas.openxmlformats.org/drawingml/2006/main">
          <a:off x="5191125" y="80962"/>
          <a:ext cx="3771899"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de-CH" sz="1200" b="1"/>
            <a:t>Der Radius der Blasen entspricht dem gesetzten Indikationsstatus</a:t>
          </a:r>
        </a:p>
      </cdr:txBody>
    </cdr:sp>
  </cdr:relSizeAnchor>
  <cdr:relSizeAnchor xmlns:cdr="http://schemas.openxmlformats.org/drawingml/2006/chartDrawing">
    <cdr:from>
      <cdr:x>0.78548</cdr:x>
      <cdr:y>0.24449</cdr:y>
    </cdr:from>
    <cdr:to>
      <cdr:x>0.95627</cdr:x>
      <cdr:y>0.44047</cdr:y>
    </cdr:to>
    <cdr:sp macro="" textlink="">
      <cdr:nvSpPr>
        <cdr:cNvPr id="4" name="Textfeld 3">
          <a:extLst xmlns:a="http://schemas.openxmlformats.org/drawingml/2006/main">
            <a:ext uri="{FF2B5EF4-FFF2-40B4-BE49-F238E27FC236}">
              <a16:creationId xmlns:a16="http://schemas.microsoft.com/office/drawing/2014/main" id="{B46A6B6B-8C9F-C0C7-4508-CE3BBE5B8119}"/>
            </a:ext>
          </a:extLst>
        </cdr:cNvPr>
        <cdr:cNvSpPr txBox="1"/>
      </cdr:nvSpPr>
      <cdr:spPr>
        <a:xfrm xmlns:a="http://schemas.openxmlformats.org/drawingml/2006/main">
          <a:off x="12090400" y="2400300"/>
          <a:ext cx="2628900" cy="1924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AT" sz="1100"/>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le3" displayName="Tabelle3" ref="B5:R25" totalsRowShown="0" headerRowDxfId="24" dataDxfId="23">
  <sortState xmlns:xlrd2="http://schemas.microsoft.com/office/spreadsheetml/2017/richdata2" ref="B6:N25">
    <sortCondition ref="C5:C25"/>
  </sortState>
  <tableColumns count="17">
    <tableColumn id="9" xr3:uid="{00000000-0010-0000-0000-000009000000}" name="ID" dataDxfId="22"/>
    <tableColumn id="4" xr3:uid="{00000000-0010-0000-0000-000004000000}" name="Risikotyp" dataDxfId="21"/>
    <tableColumn id="1" xr3:uid="{00000000-0010-0000-0000-000001000000}" name="Risikobeschreibung" dataDxfId="20"/>
    <tableColumn id="11" xr3:uid="{00000000-0010-0000-0000-00000B000000}" name="Kosten" dataDxfId="19"/>
    <tableColumn id="10" xr3:uid="{00000000-0010-0000-0000-00000A000000}" name="Zeit" dataDxfId="18"/>
    <tableColumn id="7" xr3:uid="{00000000-0010-0000-0000-000007000000}" name="Qualität" dataDxfId="17"/>
    <tableColumn id="18" xr3:uid="{00000000-0010-0000-0000-000012000000}" name="SP" dataDxfId="16"/>
    <tableColumn id="2" xr3:uid="{00000000-0010-0000-0000-000002000000}" name="EW" dataDxfId="15"/>
    <tableColumn id="8" xr3:uid="{00000000-0010-0000-0000-000008000000}" name="aktuelle Indikation" dataDxfId="14"/>
    <tableColumn id="6" xr3:uid="{00000000-0010-0000-0000-000006000000}" name="Massnahmen" dataDxfId="13"/>
    <tableColumn id="5" xr3:uid="{00000000-0010-0000-0000-000005000000}" name="Indikationszahl" dataDxfId="12">
      <calculatedColumnFormula>IF(ISBLANK(Tabelle3[[#This Row],[aktuelle Indikation]]),"",VLOOKUP(Tabelle3[[#This Row],[aktuelle Indikation]],Tabelle5[],3,FALSE))</calculatedColumnFormula>
    </tableColumn>
    <tableColumn id="3" xr3:uid="{00000000-0010-0000-0000-000003000000}" name="Koord_SP_X" dataDxfId="11">
      <calculatedColumnFormula>Tabelle3[[#This Row],[SP]]-0.5+SIN(2*PI()/Tabelle3[[#This Row],[Anzahl]]*Tabelle3[[#This Row],[Nr. gleich]])/5</calculatedColumnFormula>
    </tableColumn>
    <tableColumn id="17" xr3:uid="{00000000-0010-0000-0000-000011000000}" name="Koord_EP_Y" dataDxfId="10">
      <calculatedColumnFormula>Tabelle3[[#This Row],[EW]]-IF(Tabelle3[[#This Row],[Anzahl]]=1,0.75,0.5)+COS(2*PI()/Tabelle3[[#This Row],[Anzahl]]*Tabelle3[[#This Row],[Nr. gleich]])/5</calculatedColumnFormula>
    </tableColumn>
    <tableColumn id="12" xr3:uid="{00000000-0010-0000-0000-00000C000000}" name="Vergleich" dataDxfId="9">
      <calculatedColumnFormula>ROUND(Tabelle3[[#This Row],[SP]],0)&amp;ROUND(Tabelle3[[#This Row],[EW]],0)</calculatedColumnFormula>
    </tableColumn>
    <tableColumn id="13" xr3:uid="{00000000-0010-0000-0000-00000D000000}" name="Anzahl" dataDxfId="8">
      <calculatedColumnFormula>COUNTIF(Tabelle3[Vergleich],"="&amp;Tabelle3[[#This Row],[Vergleich]])</calculatedColumnFormula>
    </tableColumn>
    <tableColumn id="14" xr3:uid="{00000000-0010-0000-0000-00000E000000}" name="Nr. gleich" dataDxfId="7">
      <calculatedColumnFormula>COUNTIF(O$6:O6,"="&amp;Tabelle3[[#This Row],[Vergleich]])</calculatedColumnFormula>
    </tableColumn>
    <tableColumn id="21" xr3:uid="{00000000-0010-0000-0000-000015000000}" name="Spalte1" dataDxfId="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le1" displayName="Tabelle1" ref="B3:C11" totalsRowShown="0">
  <autoFilter ref="B3:C11" xr:uid="{00000000-0009-0000-0100-000001000000}"/>
  <tableColumns count="2">
    <tableColumn id="1" xr3:uid="{00000000-0010-0000-0100-000001000000}" name="Risikoart" dataDxfId="4"/>
    <tableColumn id="2" xr3:uid="{00000000-0010-0000-0100-000002000000}" name="Beschreibung" dataDxfId="3"/>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elle2" displayName="Tabelle2" ref="B21:C24" totalsRowShown="0">
  <autoFilter ref="B21:C24" xr:uid="{00000000-0009-0000-0100-000002000000}"/>
  <tableColumns count="2">
    <tableColumn id="1" xr3:uid="{00000000-0010-0000-0200-000001000000}" name="Strategie" dataDxfId="2"/>
    <tableColumn id="2" xr3:uid="{00000000-0010-0000-0200-000002000000}" name="Beschreibung" dataDxfId="1"/>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elle5" displayName="Tabelle5" ref="B14:D18" totalsRowShown="0">
  <autoFilter ref="B14:D18" xr:uid="{00000000-0009-0000-0100-000005000000}"/>
  <tableColumns count="3">
    <tableColumn id="2" xr3:uid="{00000000-0010-0000-0300-000002000000}" name="Indikation"/>
    <tableColumn id="3" xr3:uid="{00000000-0010-0000-0300-000003000000}" name="Beschreibung"/>
    <tableColumn id="1" xr3:uid="{00000000-0010-0000-0300-000001000000}" name="ID" dataDxfId="0"/>
  </tableColumns>
  <tableStyleInfo name="TableStyleLight9" showFirstColumn="0" showLastColumn="0" showRowStripes="1" showColumnStripes="0"/>
</table>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now-new-next.ch/reto-kessler/" TargetMode="External"/><Relationship Id="rId7" Type="http://schemas.openxmlformats.org/officeDocument/2006/relationships/drawing" Target="../drawings/drawing1.xml"/><Relationship Id="rId2" Type="http://schemas.openxmlformats.org/officeDocument/2006/relationships/hyperlink" Target="mailto:%20reto.kessler@esieben.ch" TargetMode="External"/><Relationship Id="rId1" Type="http://schemas.openxmlformats.org/officeDocument/2006/relationships/hyperlink" Target="http://creativecommons.org/licenses/by/4.0/" TargetMode="External"/><Relationship Id="rId6" Type="http://schemas.openxmlformats.org/officeDocument/2006/relationships/printerSettings" Target="../printerSettings/printerSettings1.bin"/><Relationship Id="rId5" Type="http://schemas.openxmlformats.org/officeDocument/2006/relationships/hyperlink" Target="https://emcexperts.at/organisation/" TargetMode="External"/><Relationship Id="rId4" Type="http://schemas.openxmlformats.org/officeDocument/2006/relationships/hyperlink" Target="mailto:erich.sturmair@emcexperts.at"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2:C42"/>
  <sheetViews>
    <sheetView zoomScale="130" zoomScaleNormal="130" workbookViewId="0">
      <pane ySplit="2" topLeftCell="A13" activePane="bottomLeft" state="frozen"/>
      <selection pane="bottomLeft" activeCell="B18" sqref="B18"/>
    </sheetView>
  </sheetViews>
  <sheetFormatPr baseColWidth="10" defaultRowHeight="14.5"/>
  <cols>
    <col min="1" max="1" width="5.6328125" customWidth="1"/>
    <col min="2" max="2" width="116.453125" customWidth="1"/>
    <col min="3" max="3" width="37.1796875" customWidth="1"/>
    <col min="4" max="4" width="11.36328125" customWidth="1"/>
  </cols>
  <sheetData>
    <row r="2" spans="2:3" ht="42" customHeight="1">
      <c r="B2" s="63" t="s">
        <v>39</v>
      </c>
      <c r="C2" s="65" t="s">
        <v>122</v>
      </c>
    </row>
    <row r="3" spans="2:3">
      <c r="C3" s="64" t="s">
        <v>124</v>
      </c>
    </row>
    <row r="4" spans="2:3" ht="18.5">
      <c r="B4" s="27" t="s">
        <v>40</v>
      </c>
    </row>
    <row r="5" spans="2:3" ht="41.5" customHeight="1">
      <c r="B5" s="84" t="s">
        <v>125</v>
      </c>
      <c r="C5" s="84"/>
    </row>
    <row r="6" spans="2:3">
      <c r="B6" s="84" t="s">
        <v>41</v>
      </c>
      <c r="C6" s="84"/>
    </row>
    <row r="7" spans="2:3">
      <c r="B7" s="84" t="s">
        <v>45</v>
      </c>
      <c r="C7" s="84"/>
    </row>
    <row r="8" spans="2:3">
      <c r="B8" s="84" t="s">
        <v>46</v>
      </c>
      <c r="C8" s="84"/>
    </row>
    <row r="9" spans="2:3">
      <c r="B9" s="84" t="s">
        <v>57</v>
      </c>
      <c r="C9" s="84"/>
    </row>
    <row r="10" spans="2:3">
      <c r="B10" s="84" t="s">
        <v>47</v>
      </c>
      <c r="C10" s="84"/>
    </row>
    <row r="11" spans="2:3" ht="27.75" customHeight="1">
      <c r="B11" s="84" t="s">
        <v>126</v>
      </c>
      <c r="C11" s="84"/>
    </row>
    <row r="12" spans="2:3" ht="27" customHeight="1">
      <c r="B12" s="85" t="s">
        <v>92</v>
      </c>
      <c r="C12" s="85"/>
    </row>
    <row r="13" spans="2:3" ht="153.5" customHeight="1"/>
    <row r="14" spans="2:3" ht="29" customHeight="1"/>
    <row r="15" spans="2:3" ht="18.5">
      <c r="B15" s="27" t="s">
        <v>85</v>
      </c>
    </row>
    <row r="16" spans="2:3" ht="31.5" customHeight="1">
      <c r="B16" s="84" t="s">
        <v>91</v>
      </c>
      <c r="C16" s="84"/>
    </row>
    <row r="17" spans="2:3" ht="32" customHeight="1">
      <c r="B17" s="84" t="s">
        <v>77</v>
      </c>
      <c r="C17" s="84"/>
    </row>
    <row r="19" spans="2:3" ht="18.5">
      <c r="B19" s="27" t="s">
        <v>42</v>
      </c>
    </row>
    <row r="20" spans="2:3" ht="28.5" customHeight="1">
      <c r="B20" s="84" t="s">
        <v>93</v>
      </c>
      <c r="C20" s="84"/>
    </row>
    <row r="21" spans="2:3" ht="29.25" customHeight="1">
      <c r="B21" s="84" t="s">
        <v>86</v>
      </c>
      <c r="C21" s="84"/>
    </row>
    <row r="23" spans="2:3" ht="18.5">
      <c r="B23" s="27" t="s">
        <v>43</v>
      </c>
    </row>
    <row r="24" spans="2:3" ht="43.5">
      <c r="B24" s="1" t="s">
        <v>72</v>
      </c>
    </row>
    <row r="25" spans="2:3">
      <c r="B25" t="s">
        <v>73</v>
      </c>
    </row>
    <row r="26" spans="2:3">
      <c r="B26" s="84" t="s">
        <v>74</v>
      </c>
      <c r="C26" s="84"/>
    </row>
    <row r="28" spans="2:3" ht="18.5">
      <c r="B28" s="27" t="s">
        <v>48</v>
      </c>
    </row>
    <row r="29" spans="2:3" ht="29">
      <c r="B29" s="1" t="s">
        <v>83</v>
      </c>
      <c r="C29" s="1"/>
    </row>
    <row r="30" spans="2:3">
      <c r="B30" s="84" t="s">
        <v>62</v>
      </c>
      <c r="C30" s="84"/>
    </row>
    <row r="32" spans="2:3" ht="18.5">
      <c r="B32" s="27" t="s">
        <v>44</v>
      </c>
    </row>
    <row r="33" spans="2:3" ht="30" customHeight="1">
      <c r="B33" s="1" t="s">
        <v>84</v>
      </c>
      <c r="C33" s="1"/>
    </row>
    <row r="36" spans="2:3" ht="53.5" customHeight="1">
      <c r="B36" s="66" t="s">
        <v>123</v>
      </c>
      <c r="C36" s="7"/>
    </row>
    <row r="37" spans="2:3" ht="21" customHeight="1">
      <c r="B37" s="3" t="s">
        <v>63</v>
      </c>
    </row>
    <row r="38" spans="2:3" ht="29" customHeight="1">
      <c r="B38" t="s">
        <v>75</v>
      </c>
      <c r="C38" s="46" t="s">
        <v>80</v>
      </c>
    </row>
    <row r="39" spans="2:3" ht="29" customHeight="1">
      <c r="B39" s="45" t="s">
        <v>76</v>
      </c>
      <c r="C39" s="46" t="s">
        <v>79</v>
      </c>
    </row>
    <row r="40" spans="2:3" ht="58">
      <c r="B40" s="1" t="s">
        <v>82</v>
      </c>
      <c r="C40" s="1"/>
    </row>
    <row r="41" spans="2:3">
      <c r="C41" s="62" t="s">
        <v>88</v>
      </c>
    </row>
    <row r="42" spans="2:3" ht="29">
      <c r="B42" s="1" t="s">
        <v>90</v>
      </c>
      <c r="C42" s="62" t="s">
        <v>89</v>
      </c>
    </row>
  </sheetData>
  <mergeCells count="14">
    <mergeCell ref="B10:C10"/>
    <mergeCell ref="B5:C5"/>
    <mergeCell ref="B6:C6"/>
    <mergeCell ref="B7:C7"/>
    <mergeCell ref="B8:C8"/>
    <mergeCell ref="B9:C9"/>
    <mergeCell ref="B30:C30"/>
    <mergeCell ref="B11:C11"/>
    <mergeCell ref="B12:C12"/>
    <mergeCell ref="B16:C16"/>
    <mergeCell ref="B20:C20"/>
    <mergeCell ref="B21:C21"/>
    <mergeCell ref="B26:C26"/>
    <mergeCell ref="B17:C17"/>
  </mergeCells>
  <phoneticPr fontId="19" type="noConversion"/>
  <hyperlinks>
    <hyperlink ref="B39" r:id="rId1" xr:uid="{00000000-0004-0000-0000-000000000000}"/>
    <hyperlink ref="C39" r:id="rId2" display="reto.kessler@esieben.ch" xr:uid="{00000000-0004-0000-0000-000001000000}"/>
    <hyperlink ref="C38" r:id="rId3" xr:uid="{00000000-0004-0000-0000-000002000000}"/>
    <hyperlink ref="C42" r:id="rId4" xr:uid="{D29FC559-70AF-49A5-AEC0-C4A25862AE5B}"/>
    <hyperlink ref="C41" r:id="rId5" xr:uid="{B5163EDA-24E5-4D22-84D8-59BC7A2E2621}"/>
  </hyperlinks>
  <pageMargins left="0.71" right="0.71" top="0.79000000000000015" bottom="0.79000000000000015" header="0.31" footer="0.31"/>
  <pageSetup paperSize="8" scale="77" orientation="portrait" r:id="rId6"/>
  <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fitToPage="1"/>
  </sheetPr>
  <dimension ref="A2:R91"/>
  <sheetViews>
    <sheetView tabSelected="1" zoomScale="85" zoomScaleNormal="85" workbookViewId="0">
      <pane xSplit="4" ySplit="5" topLeftCell="E6" activePane="bottomRight" state="frozen"/>
      <selection pane="topRight" activeCell="E1" sqref="E1"/>
      <selection pane="bottomLeft" activeCell="A6" sqref="A6"/>
      <selection pane="bottomRight" activeCell="K10" sqref="K10"/>
    </sheetView>
  </sheetViews>
  <sheetFormatPr baseColWidth="10" defaultColWidth="9.1796875" defaultRowHeight="14.5"/>
  <cols>
    <col min="2" max="2" width="6.1796875" customWidth="1"/>
    <col min="3" max="3" width="16.6328125" style="5" customWidth="1"/>
    <col min="4" max="4" width="52.6328125" style="4" customWidth="1"/>
    <col min="5" max="7" width="9.453125" customWidth="1"/>
    <col min="8" max="9" width="9" style="4" customWidth="1"/>
    <col min="10" max="10" width="12.81640625" style="4" customWidth="1"/>
    <col min="11" max="11" width="84.81640625" style="4" customWidth="1"/>
    <col min="12" max="12" width="10.1796875" style="4" customWidth="1"/>
    <col min="13" max="14" width="10.1796875" customWidth="1"/>
    <col min="15" max="17" width="9.1796875" style="4"/>
  </cols>
  <sheetData>
    <row r="2" spans="2:18" ht="15" thickBot="1">
      <c r="B2" s="3" t="s">
        <v>10</v>
      </c>
      <c r="K2" s="6">
        <f ca="1">TODAY()</f>
        <v>44999</v>
      </c>
    </row>
    <row r="3" spans="2:18" ht="24" thickBot="1">
      <c r="B3" s="47" t="s">
        <v>127</v>
      </c>
      <c r="C3" s="48"/>
      <c r="D3" s="49"/>
      <c r="E3" s="87" t="s">
        <v>87</v>
      </c>
      <c r="F3" s="88"/>
      <c r="G3" s="88"/>
      <c r="H3" s="88"/>
      <c r="I3" s="88"/>
    </row>
    <row r="4" spans="2:18">
      <c r="B4" s="3"/>
      <c r="E4" s="19" t="s">
        <v>35</v>
      </c>
      <c r="F4" s="16"/>
      <c r="G4" s="16"/>
      <c r="H4" s="42" t="s">
        <v>70</v>
      </c>
      <c r="I4" s="42" t="s">
        <v>71</v>
      </c>
      <c r="L4" s="19" t="s">
        <v>55</v>
      </c>
      <c r="M4" s="20" t="s">
        <v>70</v>
      </c>
      <c r="N4" s="20" t="s">
        <v>71</v>
      </c>
      <c r="O4" s="20"/>
      <c r="P4" s="20"/>
      <c r="Q4" s="20"/>
      <c r="R4" s="20"/>
    </row>
    <row r="5" spans="2:18" ht="29.5" thickBot="1">
      <c r="B5" s="13" t="s">
        <v>19</v>
      </c>
      <c r="C5" s="13" t="s">
        <v>9</v>
      </c>
      <c r="D5" s="13" t="s">
        <v>54</v>
      </c>
      <c r="E5" s="25" t="s">
        <v>32</v>
      </c>
      <c r="F5" s="14" t="s">
        <v>33</v>
      </c>
      <c r="G5" s="14" t="s">
        <v>34</v>
      </c>
      <c r="H5" s="42" t="s">
        <v>21</v>
      </c>
      <c r="I5" s="42" t="s">
        <v>20</v>
      </c>
      <c r="J5" s="35" t="s">
        <v>60</v>
      </c>
      <c r="K5" s="13" t="s">
        <v>22</v>
      </c>
      <c r="L5" s="14" t="s">
        <v>59</v>
      </c>
      <c r="M5" s="26" t="s">
        <v>67</v>
      </c>
      <c r="N5" s="14" t="s">
        <v>68</v>
      </c>
      <c r="O5" s="20" t="s">
        <v>66</v>
      </c>
      <c r="P5" s="20" t="s">
        <v>65</v>
      </c>
      <c r="Q5" s="20" t="s">
        <v>69</v>
      </c>
      <c r="R5" s="20" t="s">
        <v>64</v>
      </c>
    </row>
    <row r="6" spans="2:18" s="15" customFormat="1" ht="39">
      <c r="B6" s="30">
        <v>1</v>
      </c>
      <c r="C6" s="69" t="s">
        <v>99</v>
      </c>
      <c r="D6" s="70" t="s">
        <v>113</v>
      </c>
      <c r="E6" s="71">
        <v>1</v>
      </c>
      <c r="F6" s="71">
        <v>1</v>
      </c>
      <c r="G6" s="72">
        <v>2</v>
      </c>
      <c r="H6" s="50">
        <f>SUM(Tabelle3[[#This Row],[Kosten]:[Qualität]],MAX(Tabelle3[[#This Row],[Kosten]:[Qualität]]))/24*6</f>
        <v>1.5</v>
      </c>
      <c r="I6" s="57">
        <v>2</v>
      </c>
      <c r="J6" s="58" t="s">
        <v>17</v>
      </c>
      <c r="K6" s="54" t="s">
        <v>128</v>
      </c>
      <c r="L6" s="36">
        <f>IF(ISBLANK(Tabelle3[[#This Row],[aktuelle Indikation]]),"",VLOOKUP(Tabelle3[[#This Row],[aktuelle Indikation]],Tabelle5[],3,FALSE))</f>
        <v>10</v>
      </c>
      <c r="M6" s="29">
        <f>Tabelle3[[#This Row],[SP]]-0.5+SIN(2*PI()/Tabelle3[[#This Row],[Anzahl]]*Tabelle3[[#This Row],[Nr. gleich]])/5</f>
        <v>1.1732050807568877</v>
      </c>
      <c r="N6" s="29">
        <f>Tabelle3[[#This Row],[EW]]-IF(Tabelle3[[#This Row],[Anzahl]]=1,0.75,0.5)+COS(2*PI()/Tabelle3[[#This Row],[Anzahl]]*Tabelle3[[#This Row],[Nr. gleich]])/5</f>
        <v>1.4000000000000001</v>
      </c>
      <c r="O6" s="43" t="str">
        <f>ROUND(Tabelle3[[#This Row],[SP]],0)&amp;ROUND(Tabelle3[[#This Row],[EW]],0)</f>
        <v>22</v>
      </c>
      <c r="P6" s="43">
        <f>COUNTIF(Tabelle3[Vergleich],"="&amp;Tabelle3[[#This Row],[Vergleich]])</f>
        <v>3</v>
      </c>
      <c r="Q6" s="43">
        <f>COUNTIF(O$6:O6,"="&amp;Tabelle3[[#This Row],[Vergleich]])</f>
        <v>1</v>
      </c>
      <c r="R6" s="44">
        <v>1</v>
      </c>
    </row>
    <row r="7" spans="2:18" s="15" customFormat="1" ht="39">
      <c r="B7" s="30">
        <v>2</v>
      </c>
      <c r="C7" s="73" t="s">
        <v>100</v>
      </c>
      <c r="D7" s="67" t="s">
        <v>98</v>
      </c>
      <c r="E7" s="68">
        <v>1</v>
      </c>
      <c r="F7" s="68">
        <v>2</v>
      </c>
      <c r="G7" s="74">
        <v>1</v>
      </c>
      <c r="H7" s="50">
        <f>SUM(Tabelle3[[#This Row],[Kosten]:[Qualität]],MAX(Tabelle3[[#This Row],[Kosten]:[Qualität]]))/24*6</f>
        <v>1.5</v>
      </c>
      <c r="I7" s="59">
        <v>5</v>
      </c>
      <c r="J7" s="53" t="s">
        <v>14</v>
      </c>
      <c r="K7" s="55" t="s">
        <v>38</v>
      </c>
      <c r="L7" s="36">
        <f>IF(ISBLANK(Tabelle3[[#This Row],[aktuelle Indikation]]),"",VLOOKUP(Tabelle3[[#This Row],[aktuelle Indikation]],Tabelle5[],3,FALSE))</f>
        <v>30</v>
      </c>
      <c r="M7" s="29">
        <f>Tabelle3[[#This Row],[SP]]-0.5+SIN(2*PI()/Tabelle3[[#This Row],[Anzahl]]*Tabelle3[[#This Row],[Nr. gleich]])/5</f>
        <v>1</v>
      </c>
      <c r="N7" s="29">
        <f>Tabelle3[[#This Row],[EW]]-IF(Tabelle3[[#This Row],[Anzahl]]=1,0.75,0.5)+COS(2*PI()/Tabelle3[[#This Row],[Anzahl]]*Tabelle3[[#This Row],[Nr. gleich]])/5</f>
        <v>4.45</v>
      </c>
      <c r="O7" s="43" t="str">
        <f>ROUND(Tabelle3[[#This Row],[SP]],0)&amp;ROUND(Tabelle3[[#This Row],[EW]],0)</f>
        <v>25</v>
      </c>
      <c r="P7" s="43">
        <f>COUNTIF(Tabelle3[Vergleich],"="&amp;Tabelle3[[#This Row],[Vergleich]])</f>
        <v>1</v>
      </c>
      <c r="Q7" s="43">
        <f>COUNTIF(O$6:O7,"="&amp;Tabelle3[[#This Row],[Vergleich]])</f>
        <v>1</v>
      </c>
      <c r="R7" s="44">
        <v>2</v>
      </c>
    </row>
    <row r="8" spans="2:18" s="15" customFormat="1" ht="39">
      <c r="B8" s="30">
        <v>3</v>
      </c>
      <c r="C8" s="73" t="s">
        <v>103</v>
      </c>
      <c r="D8" s="67" t="s">
        <v>118</v>
      </c>
      <c r="E8" s="68">
        <v>1</v>
      </c>
      <c r="F8" s="68">
        <v>2</v>
      </c>
      <c r="G8" s="68">
        <v>2</v>
      </c>
      <c r="H8" s="50">
        <f>SUM(Tabelle3[[#This Row],[Kosten]:[Qualität]],MAX(Tabelle3[[#This Row],[Kosten]:[Qualität]]))/24*6</f>
        <v>1.75</v>
      </c>
      <c r="I8" s="59">
        <v>2</v>
      </c>
      <c r="J8" s="53" t="s">
        <v>17</v>
      </c>
      <c r="K8" s="55" t="s">
        <v>38</v>
      </c>
      <c r="L8" s="36">
        <f>IF(ISBLANK(Tabelle3[[#This Row],[aktuelle Indikation]]),"",VLOOKUP(Tabelle3[[#This Row],[aktuelle Indikation]],Tabelle5[],3,FALSE))</f>
        <v>10</v>
      </c>
      <c r="M8" s="29">
        <f>Tabelle3[[#This Row],[SP]]-0.5+SIN(2*PI()/Tabelle3[[#This Row],[Anzahl]]*Tabelle3[[#This Row],[Nr. gleich]])/5</f>
        <v>1.0767949192431123</v>
      </c>
      <c r="N8" s="29">
        <f>Tabelle3[[#This Row],[EW]]-IF(Tabelle3[[#This Row],[Anzahl]]=1,0.75,0.5)+COS(2*PI()/Tabelle3[[#This Row],[Anzahl]]*Tabelle3[[#This Row],[Nr. gleich]])/5</f>
        <v>1.4</v>
      </c>
      <c r="O8" s="43" t="str">
        <f>ROUND(Tabelle3[[#This Row],[SP]],0)&amp;ROUND(Tabelle3[[#This Row],[EW]],0)</f>
        <v>22</v>
      </c>
      <c r="P8" s="43">
        <f>COUNTIF(Tabelle3[Vergleich],"="&amp;Tabelle3[[#This Row],[Vergleich]])</f>
        <v>3</v>
      </c>
      <c r="Q8" s="43">
        <f>COUNTIF(O$6:O8,"="&amp;Tabelle3[[#This Row],[Vergleich]])</f>
        <v>2</v>
      </c>
      <c r="R8" s="44">
        <v>3</v>
      </c>
    </row>
    <row r="9" spans="2:18" s="15" customFormat="1" ht="39">
      <c r="B9" s="30">
        <v>4</v>
      </c>
      <c r="C9" s="75" t="s">
        <v>105</v>
      </c>
      <c r="D9" s="67" t="s">
        <v>115</v>
      </c>
      <c r="E9" s="68">
        <v>3</v>
      </c>
      <c r="F9" s="68">
        <v>1</v>
      </c>
      <c r="G9" s="74">
        <v>3</v>
      </c>
      <c r="H9" s="50">
        <f>SUM(Tabelle3[[#This Row],[Kosten]:[Qualität]],MAX(Tabelle3[[#This Row],[Kosten]:[Qualität]]))/24*6</f>
        <v>2.5</v>
      </c>
      <c r="I9" s="59">
        <v>2</v>
      </c>
      <c r="J9" s="53" t="s">
        <v>14</v>
      </c>
      <c r="K9" s="55" t="s">
        <v>38</v>
      </c>
      <c r="L9" s="36">
        <f>IF(ISBLANK(Tabelle3[[#This Row],[aktuelle Indikation]]),"",VLOOKUP(Tabelle3[[#This Row],[aktuelle Indikation]],Tabelle5[],3,FALSE))</f>
        <v>30</v>
      </c>
      <c r="M9" s="29">
        <f>Tabelle3[[#This Row],[SP]]-0.5+SIN(2*PI()/Tabelle3[[#This Row],[Anzahl]]*Tabelle3[[#This Row],[Nr. gleich]])/5</f>
        <v>2</v>
      </c>
      <c r="N9" s="29">
        <f>Tabelle3[[#This Row],[EW]]-IF(Tabelle3[[#This Row],[Anzahl]]=1,0.75,0.5)+COS(2*PI()/Tabelle3[[#This Row],[Anzahl]]*Tabelle3[[#This Row],[Nr. gleich]])/5</f>
        <v>1.45</v>
      </c>
      <c r="O9" s="43" t="str">
        <f>ROUND(Tabelle3[[#This Row],[SP]],0)&amp;ROUND(Tabelle3[[#This Row],[EW]],0)</f>
        <v>32</v>
      </c>
      <c r="P9" s="43">
        <f>COUNTIF(Tabelle3[Vergleich],"="&amp;Tabelle3[[#This Row],[Vergleich]])</f>
        <v>1</v>
      </c>
      <c r="Q9" s="43">
        <f>COUNTIF(O$6:O9,"="&amp;Tabelle3[[#This Row],[Vergleich]])</f>
        <v>1</v>
      </c>
      <c r="R9" s="44">
        <v>4</v>
      </c>
    </row>
    <row r="10" spans="2:18" s="15" customFormat="1" ht="39">
      <c r="B10" s="30">
        <v>5</v>
      </c>
      <c r="C10" s="82" t="s">
        <v>103</v>
      </c>
      <c r="D10" s="83" t="s">
        <v>119</v>
      </c>
      <c r="E10" s="68">
        <v>3</v>
      </c>
      <c r="F10" s="68">
        <v>2</v>
      </c>
      <c r="G10" s="74">
        <v>1</v>
      </c>
      <c r="H10" s="50">
        <f>SUM(Tabelle3[[#This Row],[Kosten]:[Qualität]],MAX(Tabelle3[[#This Row],[Kosten]:[Qualität]]))/24*6</f>
        <v>2.25</v>
      </c>
      <c r="I10" s="59">
        <v>1</v>
      </c>
      <c r="J10" s="53" t="s">
        <v>13</v>
      </c>
      <c r="K10" s="55" t="s">
        <v>38</v>
      </c>
      <c r="L10" s="36">
        <f>IF(ISBLANK(Tabelle3[[#This Row],[aktuelle Indikation]]),"",VLOOKUP(Tabelle3[[#This Row],[aktuelle Indikation]],Tabelle5[],3,FALSE))</f>
        <v>20</v>
      </c>
      <c r="M10" s="29">
        <f>Tabelle3[[#This Row],[SP]]-0.5+SIN(2*PI()/Tabelle3[[#This Row],[Anzahl]]*Tabelle3[[#This Row],[Nr. gleich]])/5</f>
        <v>1.75</v>
      </c>
      <c r="N10" s="29">
        <f>Tabelle3[[#This Row],[EW]]-IF(Tabelle3[[#This Row],[Anzahl]]=1,0.75,0.5)+COS(2*PI()/Tabelle3[[#This Row],[Anzahl]]*Tabelle3[[#This Row],[Nr. gleich]])/5</f>
        <v>0.45</v>
      </c>
      <c r="O10" s="43" t="str">
        <f>ROUND(Tabelle3[[#This Row],[SP]],0)&amp;ROUND(Tabelle3[[#This Row],[EW]],0)</f>
        <v>21</v>
      </c>
      <c r="P10" s="43">
        <f>COUNTIF(Tabelle3[Vergleich],"="&amp;Tabelle3[[#This Row],[Vergleich]])</f>
        <v>1</v>
      </c>
      <c r="Q10" s="43">
        <f>COUNTIF(O$6:O10,"="&amp;Tabelle3[[#This Row],[Vergleich]])</f>
        <v>1</v>
      </c>
      <c r="R10" s="44">
        <v>5</v>
      </c>
    </row>
    <row r="11" spans="2:18" s="15" customFormat="1" ht="39">
      <c r="B11" s="30">
        <v>6</v>
      </c>
      <c r="C11" s="82" t="s">
        <v>56</v>
      </c>
      <c r="D11" s="67" t="s">
        <v>106</v>
      </c>
      <c r="E11" s="68">
        <v>2</v>
      </c>
      <c r="F11" s="68">
        <v>2</v>
      </c>
      <c r="G11" s="74">
        <v>2</v>
      </c>
      <c r="H11" s="50">
        <f>SUM(Tabelle3[[#This Row],[Kosten]:[Qualität]],MAX(Tabelle3[[#This Row],[Kosten]:[Qualität]]))/24*6</f>
        <v>2</v>
      </c>
      <c r="I11" s="59">
        <v>2</v>
      </c>
      <c r="J11" s="53" t="s">
        <v>13</v>
      </c>
      <c r="K11" s="55" t="s">
        <v>38</v>
      </c>
      <c r="L11" s="36">
        <f>IF(ISBLANK(Tabelle3[[#This Row],[aktuelle Indikation]]),"",VLOOKUP(Tabelle3[[#This Row],[aktuelle Indikation]],Tabelle5[],3,FALSE))</f>
        <v>20</v>
      </c>
      <c r="M11" s="29">
        <f>Tabelle3[[#This Row],[SP]]-0.5+SIN(2*PI()/Tabelle3[[#This Row],[Anzahl]]*Tabelle3[[#This Row],[Nr. gleich]])/5</f>
        <v>1.5</v>
      </c>
      <c r="N11" s="29">
        <f>Tabelle3[[#This Row],[EW]]-IF(Tabelle3[[#This Row],[Anzahl]]=1,0.75,0.5)+COS(2*PI()/Tabelle3[[#This Row],[Anzahl]]*Tabelle3[[#This Row],[Nr. gleich]])/5</f>
        <v>1.7</v>
      </c>
      <c r="O11" s="43" t="str">
        <f>ROUND(Tabelle3[[#This Row],[SP]],0)&amp;ROUND(Tabelle3[[#This Row],[EW]],0)</f>
        <v>22</v>
      </c>
      <c r="P11" s="43">
        <f>COUNTIF(Tabelle3[Vergleich],"="&amp;Tabelle3[[#This Row],[Vergleich]])</f>
        <v>3</v>
      </c>
      <c r="Q11" s="43">
        <f>COUNTIF(O$6:O11,"="&amp;Tabelle3[[#This Row],[Vergleich]])</f>
        <v>3</v>
      </c>
      <c r="R11" s="44">
        <v>6</v>
      </c>
    </row>
    <row r="12" spans="2:18" s="15" customFormat="1" ht="39">
      <c r="B12" s="30">
        <v>7</v>
      </c>
      <c r="C12" s="82" t="s">
        <v>56</v>
      </c>
      <c r="D12" s="67" t="s">
        <v>108</v>
      </c>
      <c r="E12" s="68"/>
      <c r="F12" s="68"/>
      <c r="G12" s="74"/>
      <c r="H12" s="50">
        <f>SUM(Tabelle3[[#This Row],[Kosten]:[Qualität]],MAX(Tabelle3[[#This Row],[Kosten]:[Qualität]]))/24*6</f>
        <v>0</v>
      </c>
      <c r="I12" s="59"/>
      <c r="J12" s="53" t="s">
        <v>17</v>
      </c>
      <c r="K12" s="55" t="s">
        <v>38</v>
      </c>
      <c r="L12" s="36">
        <f>IF(ISBLANK(Tabelle3[[#This Row],[aktuelle Indikation]]),"",VLOOKUP(Tabelle3[[#This Row],[aktuelle Indikation]],Tabelle5[],3,FALSE))</f>
        <v>10</v>
      </c>
      <c r="M12" s="29">
        <f>Tabelle3[[#This Row],[SP]]-0.5+SIN(2*PI()/Tabelle3[[#This Row],[Anzahl]]*Tabelle3[[#This Row],[Nr. gleich]])/5</f>
        <v>-0.41322325217648836</v>
      </c>
      <c r="N12" s="29">
        <f>Tabelle3[[#This Row],[EW]]-IF(Tabelle3[[#This Row],[Anzahl]]=1,0.75,0.5)+COS(2*PI()/Tabelle3[[#This Row],[Anzahl]]*Tabelle3[[#This Row],[Nr. gleich]])/5</f>
        <v>-0.31980622641951617</v>
      </c>
      <c r="O12" s="43" t="str">
        <f>ROUND(Tabelle3[[#This Row],[SP]],0)&amp;ROUND(Tabelle3[[#This Row],[EW]],0)</f>
        <v>00</v>
      </c>
      <c r="P12" s="43">
        <f>COUNTIF(Tabelle3[Vergleich],"="&amp;Tabelle3[[#This Row],[Vergleich]])</f>
        <v>14</v>
      </c>
      <c r="Q12" s="43">
        <f>COUNTIF(O$6:O12,"="&amp;Tabelle3[[#This Row],[Vergleich]])</f>
        <v>1</v>
      </c>
      <c r="R12" s="44">
        <v>7</v>
      </c>
    </row>
    <row r="13" spans="2:18" s="15" customFormat="1" ht="39">
      <c r="B13" s="30">
        <v>8</v>
      </c>
      <c r="C13" s="82" t="s">
        <v>100</v>
      </c>
      <c r="D13" s="67" t="s">
        <v>107</v>
      </c>
      <c r="E13" s="68"/>
      <c r="F13" s="68"/>
      <c r="G13" s="74"/>
      <c r="H13" s="50">
        <f>SUM(Tabelle3[[#This Row],[Kosten]:[Qualität]],MAX(Tabelle3[[#This Row],[Kosten]:[Qualität]]))/24*6</f>
        <v>0</v>
      </c>
      <c r="I13" s="59"/>
      <c r="J13" s="53" t="s">
        <v>17</v>
      </c>
      <c r="K13" s="55" t="s">
        <v>38</v>
      </c>
      <c r="L13" s="36">
        <f>IF(ISBLANK(Tabelle3[[#This Row],[aktuelle Indikation]]),"",VLOOKUP(Tabelle3[[#This Row],[aktuelle Indikation]],Tabelle5[],3,FALSE))</f>
        <v>10</v>
      </c>
      <c r="M13" s="29">
        <f>Tabelle3[[#This Row],[SP]]-0.5+SIN(2*PI()/Tabelle3[[#This Row],[Anzahl]]*Tabelle3[[#This Row],[Nr. gleich]])/5</f>
        <v>-0.34363370350639405</v>
      </c>
      <c r="N13" s="29">
        <f>Tabelle3[[#This Row],[EW]]-IF(Tabelle3[[#This Row],[Anzahl]]=1,0.75,0.5)+COS(2*PI()/Tabelle3[[#This Row],[Anzahl]]*Tabelle3[[#This Row],[Nr. gleich]])/5</f>
        <v>-0.37530203962825326</v>
      </c>
      <c r="O13" s="43" t="str">
        <f>ROUND(Tabelle3[[#This Row],[SP]],0)&amp;ROUND(Tabelle3[[#This Row],[EW]],0)</f>
        <v>00</v>
      </c>
      <c r="P13" s="43">
        <f>COUNTIF(Tabelle3[Vergleich],"="&amp;Tabelle3[[#This Row],[Vergleich]])</f>
        <v>14</v>
      </c>
      <c r="Q13" s="43">
        <f>COUNTIF(O$6:O13,"="&amp;Tabelle3[[#This Row],[Vergleich]])</f>
        <v>2</v>
      </c>
      <c r="R13" s="44">
        <v>8</v>
      </c>
    </row>
    <row r="14" spans="2:18" s="15" customFormat="1" ht="39">
      <c r="B14" s="30">
        <v>9</v>
      </c>
      <c r="C14" s="82" t="s">
        <v>103</v>
      </c>
      <c r="D14" s="67" t="s">
        <v>120</v>
      </c>
      <c r="E14" s="68"/>
      <c r="F14" s="68"/>
      <c r="G14" s="74"/>
      <c r="H14" s="50">
        <f>SUM(Tabelle3[[#This Row],[Kosten]:[Qualität]],MAX(Tabelle3[[#This Row],[Kosten]:[Qualität]]))/24*6</f>
        <v>0</v>
      </c>
      <c r="I14" s="59"/>
      <c r="J14" s="53" t="s">
        <v>17</v>
      </c>
      <c r="K14" s="55" t="s">
        <v>38</v>
      </c>
      <c r="L14" s="36">
        <f>IF(ISBLANK(Tabelle3[[#This Row],[aktuelle Indikation]]),"",VLOOKUP(Tabelle3[[#This Row],[aktuelle Indikation]],Tabelle5[],3,FALSE))</f>
        <v>10</v>
      </c>
      <c r="M14" s="29">
        <f>Tabelle3[[#This Row],[SP]]-0.5+SIN(2*PI()/Tabelle3[[#This Row],[Anzahl]]*Tabelle3[[#This Row],[Nr. gleich]])/5</f>
        <v>-0.30501441756363529</v>
      </c>
      <c r="N14" s="29">
        <f>Tabelle3[[#This Row],[EW]]-IF(Tabelle3[[#This Row],[Anzahl]]=1,0.75,0.5)+COS(2*PI()/Tabelle3[[#This Row],[Anzahl]]*Tabelle3[[#This Row],[Nr. gleich]])/5</f>
        <v>-0.45549581320873711</v>
      </c>
      <c r="O14" s="43" t="str">
        <f>ROUND(Tabelle3[[#This Row],[SP]],0)&amp;ROUND(Tabelle3[[#This Row],[EW]],0)</f>
        <v>00</v>
      </c>
      <c r="P14" s="43">
        <f>COUNTIF(Tabelle3[Vergleich],"="&amp;Tabelle3[[#This Row],[Vergleich]])</f>
        <v>14</v>
      </c>
      <c r="Q14" s="43">
        <f>COUNTIF(O$6:O14,"="&amp;Tabelle3[[#This Row],[Vergleich]])</f>
        <v>3</v>
      </c>
      <c r="R14" s="44">
        <v>9</v>
      </c>
    </row>
    <row r="15" spans="2:18" s="15" customFormat="1" ht="39">
      <c r="B15" s="30">
        <v>10</v>
      </c>
      <c r="C15" s="82" t="s">
        <v>102</v>
      </c>
      <c r="D15" s="67" t="s">
        <v>109</v>
      </c>
      <c r="E15" s="68"/>
      <c r="F15" s="68"/>
      <c r="G15" s="74"/>
      <c r="H15" s="50">
        <f>SUM(Tabelle3[[#This Row],[Kosten]:[Qualität]],MAX(Tabelle3[[#This Row],[Kosten]:[Qualität]]))/24*6</f>
        <v>0</v>
      </c>
      <c r="I15" s="59"/>
      <c r="J15" s="53" t="s">
        <v>17</v>
      </c>
      <c r="K15" s="55" t="s">
        <v>38</v>
      </c>
      <c r="L15" s="36">
        <f>IF(ISBLANK(Tabelle3[[#This Row],[aktuelle Indikation]]),"",VLOOKUP(Tabelle3[[#This Row],[aktuelle Indikation]],Tabelle5[],3,FALSE))</f>
        <v>10</v>
      </c>
      <c r="M15" s="29">
        <f>Tabelle3[[#This Row],[SP]]-0.5+SIN(2*PI()/Tabelle3[[#This Row],[Anzahl]]*Tabelle3[[#This Row],[Nr. gleich]])/5</f>
        <v>-0.30501441756363529</v>
      </c>
      <c r="N15" s="29">
        <f>Tabelle3[[#This Row],[EW]]-IF(Tabelle3[[#This Row],[Anzahl]]=1,0.75,0.5)+COS(2*PI()/Tabelle3[[#This Row],[Anzahl]]*Tabelle3[[#This Row],[Nr. gleich]])/5</f>
        <v>-0.54450418679126289</v>
      </c>
      <c r="O15" s="43" t="str">
        <f>ROUND(Tabelle3[[#This Row],[SP]],0)&amp;ROUND(Tabelle3[[#This Row],[EW]],0)</f>
        <v>00</v>
      </c>
      <c r="P15" s="43">
        <f>COUNTIF(Tabelle3[Vergleich],"="&amp;Tabelle3[[#This Row],[Vergleich]])</f>
        <v>14</v>
      </c>
      <c r="Q15" s="43">
        <f>COUNTIF(O$6:O15,"="&amp;Tabelle3[[#This Row],[Vergleich]])</f>
        <v>4</v>
      </c>
      <c r="R15" s="44">
        <v>10</v>
      </c>
    </row>
    <row r="16" spans="2:18" s="15" customFormat="1" ht="39">
      <c r="B16" s="30">
        <v>11</v>
      </c>
      <c r="C16" s="82" t="s">
        <v>101</v>
      </c>
      <c r="D16" s="67" t="s">
        <v>110</v>
      </c>
      <c r="E16" s="68"/>
      <c r="F16" s="68"/>
      <c r="G16" s="74"/>
      <c r="H16" s="50">
        <f>SUM(Tabelle3[[#This Row],[Kosten]:[Qualität]],MAX(Tabelle3[[#This Row],[Kosten]:[Qualität]]))/24*6</f>
        <v>0</v>
      </c>
      <c r="I16" s="59"/>
      <c r="J16" s="53" t="s">
        <v>17</v>
      </c>
      <c r="K16" s="55" t="s">
        <v>38</v>
      </c>
      <c r="L16" s="36">
        <f>IF(ISBLANK(Tabelle3[[#This Row],[aktuelle Indikation]]),"",VLOOKUP(Tabelle3[[#This Row],[aktuelle Indikation]],Tabelle5[],3,FALSE))</f>
        <v>10</v>
      </c>
      <c r="M16" s="29">
        <f>Tabelle3[[#This Row],[SP]]-0.5+SIN(2*PI()/Tabelle3[[#This Row],[Anzahl]]*Tabelle3[[#This Row],[Nr. gleich]])/5</f>
        <v>-0.34363370350639399</v>
      </c>
      <c r="N16" s="29">
        <f>Tabelle3[[#This Row],[EW]]-IF(Tabelle3[[#This Row],[Anzahl]]=1,0.75,0.5)+COS(2*PI()/Tabelle3[[#This Row],[Anzahl]]*Tabelle3[[#This Row],[Nr. gleich]])/5</f>
        <v>-0.62469796037174674</v>
      </c>
      <c r="O16" s="43" t="str">
        <f>ROUND(Tabelle3[[#This Row],[SP]],0)&amp;ROUND(Tabelle3[[#This Row],[EW]],0)</f>
        <v>00</v>
      </c>
      <c r="P16" s="43">
        <f>COUNTIF(Tabelle3[Vergleich],"="&amp;Tabelle3[[#This Row],[Vergleich]])</f>
        <v>14</v>
      </c>
      <c r="Q16" s="43">
        <f>COUNTIF(O$6:O16,"="&amp;Tabelle3[[#This Row],[Vergleich]])</f>
        <v>5</v>
      </c>
      <c r="R16" s="44">
        <v>11</v>
      </c>
    </row>
    <row r="17" spans="2:18" s="15" customFormat="1" ht="39">
      <c r="B17" s="30">
        <v>12</v>
      </c>
      <c r="C17" s="82" t="s">
        <v>101</v>
      </c>
      <c r="D17" s="67" t="s">
        <v>111</v>
      </c>
      <c r="E17" s="68"/>
      <c r="F17" s="68"/>
      <c r="G17" s="74"/>
      <c r="H17" s="50">
        <f>SUM(Tabelle3[[#This Row],[Kosten]:[Qualität]],MAX(Tabelle3[[#This Row],[Kosten]:[Qualität]]))/24*6</f>
        <v>0</v>
      </c>
      <c r="I17" s="59"/>
      <c r="J17" s="53" t="s">
        <v>17</v>
      </c>
      <c r="K17" s="55" t="s">
        <v>38</v>
      </c>
      <c r="L17" s="36">
        <f>IF(ISBLANK(Tabelle3[[#This Row],[aktuelle Indikation]]),"",VLOOKUP(Tabelle3[[#This Row],[aktuelle Indikation]],Tabelle5[],3,FALSE))</f>
        <v>10</v>
      </c>
      <c r="M17" s="29">
        <f>Tabelle3[[#This Row],[SP]]-0.5+SIN(2*PI()/Tabelle3[[#This Row],[Anzahl]]*Tabelle3[[#This Row],[Nr. gleich]])/5</f>
        <v>-0.41322325217648836</v>
      </c>
      <c r="N17" s="29">
        <f>Tabelle3[[#This Row],[EW]]-IF(Tabelle3[[#This Row],[Anzahl]]=1,0.75,0.5)+COS(2*PI()/Tabelle3[[#This Row],[Anzahl]]*Tabelle3[[#This Row],[Nr. gleich]])/5</f>
        <v>-0.68019377358048383</v>
      </c>
      <c r="O17" s="43" t="str">
        <f>ROUND(Tabelle3[[#This Row],[SP]],0)&amp;ROUND(Tabelle3[[#This Row],[EW]],0)</f>
        <v>00</v>
      </c>
      <c r="P17" s="43">
        <f>COUNTIF(Tabelle3[Vergleich],"="&amp;Tabelle3[[#This Row],[Vergleich]])</f>
        <v>14</v>
      </c>
      <c r="Q17" s="43">
        <f>COUNTIF(O$6:O17,"="&amp;Tabelle3[[#This Row],[Vergleich]])</f>
        <v>6</v>
      </c>
      <c r="R17" s="44">
        <v>12</v>
      </c>
    </row>
    <row r="18" spans="2:18" s="15" customFormat="1" ht="39">
      <c r="B18" s="30">
        <v>13</v>
      </c>
      <c r="C18" s="82" t="s">
        <v>103</v>
      </c>
      <c r="D18" s="67" t="s">
        <v>114</v>
      </c>
      <c r="E18" s="68"/>
      <c r="F18" s="68"/>
      <c r="G18" s="74"/>
      <c r="H18" s="50">
        <f>SUM(Tabelle3[[#This Row],[Kosten]:[Qualität]],MAX(Tabelle3[[#This Row],[Kosten]:[Qualität]]))/24*6</f>
        <v>0</v>
      </c>
      <c r="I18" s="59"/>
      <c r="J18" s="53" t="s">
        <v>17</v>
      </c>
      <c r="K18" s="55" t="s">
        <v>38</v>
      </c>
      <c r="L18" s="36">
        <f>IF(ISBLANK(Tabelle3[[#This Row],[aktuelle Indikation]]),"",VLOOKUP(Tabelle3[[#This Row],[aktuelle Indikation]],Tabelle5[],3,FALSE))</f>
        <v>10</v>
      </c>
      <c r="M18" s="29">
        <f>Tabelle3[[#This Row],[SP]]-0.5+SIN(2*PI()/Tabelle3[[#This Row],[Anzahl]]*Tabelle3[[#This Row],[Nr. gleich]])/5</f>
        <v>-0.5</v>
      </c>
      <c r="N18" s="29">
        <f>Tabelle3[[#This Row],[EW]]-IF(Tabelle3[[#This Row],[Anzahl]]=1,0.75,0.5)+COS(2*PI()/Tabelle3[[#This Row],[Anzahl]]*Tabelle3[[#This Row],[Nr. gleich]])/5</f>
        <v>-0.7</v>
      </c>
      <c r="O18" s="43" t="str">
        <f>ROUND(Tabelle3[[#This Row],[SP]],0)&amp;ROUND(Tabelle3[[#This Row],[EW]],0)</f>
        <v>00</v>
      </c>
      <c r="P18" s="43">
        <f>COUNTIF(Tabelle3[Vergleich],"="&amp;Tabelle3[[#This Row],[Vergleich]])</f>
        <v>14</v>
      </c>
      <c r="Q18" s="43">
        <f>COUNTIF(O$6:O18,"="&amp;Tabelle3[[#This Row],[Vergleich]])</f>
        <v>7</v>
      </c>
      <c r="R18" s="44">
        <v>13</v>
      </c>
    </row>
    <row r="19" spans="2:18" s="15" customFormat="1" ht="39">
      <c r="B19" s="30">
        <v>14</v>
      </c>
      <c r="C19" s="82" t="s">
        <v>56</v>
      </c>
      <c r="D19" s="67" t="s">
        <v>112</v>
      </c>
      <c r="E19" s="68"/>
      <c r="F19" s="68"/>
      <c r="G19" s="74"/>
      <c r="H19" s="50">
        <f>SUM(Tabelle3[[#This Row],[Kosten]:[Qualität]],MAX(Tabelle3[[#This Row],[Kosten]:[Qualität]]))/24*6</f>
        <v>0</v>
      </c>
      <c r="I19" s="59"/>
      <c r="J19" s="53" t="s">
        <v>17</v>
      </c>
      <c r="K19" s="55" t="s">
        <v>38</v>
      </c>
      <c r="L19" s="36">
        <f>IF(ISBLANK(Tabelle3[[#This Row],[aktuelle Indikation]]),"",VLOOKUP(Tabelle3[[#This Row],[aktuelle Indikation]],Tabelle5[],3,FALSE))</f>
        <v>10</v>
      </c>
      <c r="M19" s="29">
        <f>Tabelle3[[#This Row],[SP]]-0.5+SIN(2*PI()/Tabelle3[[#This Row],[Anzahl]]*Tabelle3[[#This Row],[Nr. gleich]])/5</f>
        <v>-0.58677674782351164</v>
      </c>
      <c r="N19" s="29">
        <f>Tabelle3[[#This Row],[EW]]-IF(Tabelle3[[#This Row],[Anzahl]]=1,0.75,0.5)+COS(2*PI()/Tabelle3[[#This Row],[Anzahl]]*Tabelle3[[#This Row],[Nr. gleich]])/5</f>
        <v>-0.68019377358048383</v>
      </c>
      <c r="O19" s="43" t="str">
        <f>ROUND(Tabelle3[[#This Row],[SP]],0)&amp;ROUND(Tabelle3[[#This Row],[EW]],0)</f>
        <v>00</v>
      </c>
      <c r="P19" s="43">
        <f>COUNTIF(Tabelle3[Vergleich],"="&amp;Tabelle3[[#This Row],[Vergleich]])</f>
        <v>14</v>
      </c>
      <c r="Q19" s="43">
        <f>COUNTIF(O$6:O19,"="&amp;Tabelle3[[#This Row],[Vergleich]])</f>
        <v>8</v>
      </c>
      <c r="R19" s="44">
        <v>14</v>
      </c>
    </row>
    <row r="20" spans="2:18" s="15" customFormat="1" ht="39">
      <c r="B20" s="30">
        <v>15</v>
      </c>
      <c r="C20" s="82" t="s">
        <v>102</v>
      </c>
      <c r="D20" s="67" t="s">
        <v>116</v>
      </c>
      <c r="E20" s="68"/>
      <c r="F20" s="68"/>
      <c r="G20" s="74"/>
      <c r="H20" s="50">
        <f>SUM(Tabelle3[[#This Row],[Kosten]:[Qualität]],MAX(Tabelle3[[#This Row],[Kosten]:[Qualität]]))/24*6</f>
        <v>0</v>
      </c>
      <c r="I20" s="59"/>
      <c r="J20" s="53" t="s">
        <v>17</v>
      </c>
      <c r="K20" s="55" t="s">
        <v>61</v>
      </c>
      <c r="L20" s="36">
        <f>IF(ISBLANK(Tabelle3[[#This Row],[aktuelle Indikation]]),"",VLOOKUP(Tabelle3[[#This Row],[aktuelle Indikation]],Tabelle5[],3,FALSE))</f>
        <v>10</v>
      </c>
      <c r="M20" s="29">
        <f>Tabelle3[[#This Row],[SP]]-0.5+SIN(2*PI()/Tabelle3[[#This Row],[Anzahl]]*Tabelle3[[#This Row],[Nr. gleich]])/5</f>
        <v>-0.65636629649360589</v>
      </c>
      <c r="N20" s="29">
        <f>Tabelle3[[#This Row],[EW]]-IF(Tabelle3[[#This Row],[Anzahl]]=1,0.75,0.5)+COS(2*PI()/Tabelle3[[#This Row],[Anzahl]]*Tabelle3[[#This Row],[Nr. gleich]])/5</f>
        <v>-0.62469796037174674</v>
      </c>
      <c r="O20" s="43" t="str">
        <f>ROUND(Tabelle3[[#This Row],[SP]],0)&amp;ROUND(Tabelle3[[#This Row],[EW]],0)</f>
        <v>00</v>
      </c>
      <c r="P20" s="43">
        <f>COUNTIF(Tabelle3[Vergleich],"="&amp;Tabelle3[[#This Row],[Vergleich]])</f>
        <v>14</v>
      </c>
      <c r="Q20" s="43">
        <f>COUNTIF(O$6:O20,"="&amp;Tabelle3[[#This Row],[Vergleich]])</f>
        <v>9</v>
      </c>
      <c r="R20" s="44">
        <v>15</v>
      </c>
    </row>
    <row r="21" spans="2:18" s="15" customFormat="1" ht="39">
      <c r="B21" s="30">
        <v>16</v>
      </c>
      <c r="C21" s="75" t="s">
        <v>56</v>
      </c>
      <c r="D21" s="67" t="s">
        <v>117</v>
      </c>
      <c r="E21" s="68"/>
      <c r="F21" s="68"/>
      <c r="G21" s="74"/>
      <c r="H21" s="50">
        <f>SUM(Tabelle3[[#This Row],[Kosten]:[Qualität]],MAX(Tabelle3[[#This Row],[Kosten]:[Qualität]]))/24*6</f>
        <v>0</v>
      </c>
      <c r="I21" s="59"/>
      <c r="J21" s="53" t="s">
        <v>17</v>
      </c>
      <c r="K21" s="55" t="s">
        <v>38</v>
      </c>
      <c r="L21" s="36">
        <f>IF(ISBLANK(Tabelle3[[#This Row],[aktuelle Indikation]]),"",VLOOKUP(Tabelle3[[#This Row],[aktuelle Indikation]],Tabelle5[],3,FALSE))</f>
        <v>10</v>
      </c>
      <c r="M21" s="29">
        <f>Tabelle3[[#This Row],[SP]]-0.5+SIN(2*PI()/Tabelle3[[#This Row],[Anzahl]]*Tabelle3[[#This Row],[Nr. gleich]])/5</f>
        <v>-0.69498558243636466</v>
      </c>
      <c r="N21" s="29">
        <f>Tabelle3[[#This Row],[EW]]-IF(Tabelle3[[#This Row],[Anzahl]]=1,0.75,0.5)+COS(2*PI()/Tabelle3[[#This Row],[Anzahl]]*Tabelle3[[#This Row],[Nr. gleich]])/5</f>
        <v>-0.54450418679126289</v>
      </c>
      <c r="O21" s="43" t="str">
        <f>ROUND(Tabelle3[[#This Row],[SP]],0)&amp;ROUND(Tabelle3[[#This Row],[EW]],0)</f>
        <v>00</v>
      </c>
      <c r="P21" s="43">
        <f>COUNTIF(Tabelle3[Vergleich],"="&amp;Tabelle3[[#This Row],[Vergleich]])</f>
        <v>14</v>
      </c>
      <c r="Q21" s="43">
        <f>COUNTIF(O$6:O21,"="&amp;Tabelle3[[#This Row],[Vergleich]])</f>
        <v>10</v>
      </c>
      <c r="R21" s="44">
        <v>16</v>
      </c>
    </row>
    <row r="22" spans="2:18" s="15" customFormat="1" ht="39">
      <c r="B22" s="30">
        <v>17</v>
      </c>
      <c r="C22" s="75" t="s">
        <v>103</v>
      </c>
      <c r="D22" s="67" t="s">
        <v>121</v>
      </c>
      <c r="E22" s="68"/>
      <c r="F22" s="68"/>
      <c r="G22" s="74"/>
      <c r="H22" s="50">
        <f>SUM(Tabelle3[[#This Row],[Kosten]:[Qualität]],MAX(Tabelle3[[#This Row],[Kosten]:[Qualität]]))/24*6</f>
        <v>0</v>
      </c>
      <c r="I22" s="59"/>
      <c r="J22" s="53" t="s">
        <v>17</v>
      </c>
      <c r="K22" s="55" t="s">
        <v>38</v>
      </c>
      <c r="L22" s="36">
        <f>IF(ISBLANK(Tabelle3[[#This Row],[aktuelle Indikation]]),"",VLOOKUP(Tabelle3[[#This Row],[aktuelle Indikation]],Tabelle5[],3,FALSE))</f>
        <v>10</v>
      </c>
      <c r="M22" s="29">
        <f>Tabelle3[[#This Row],[SP]]-0.5+SIN(2*PI()/Tabelle3[[#This Row],[Anzahl]]*Tabelle3[[#This Row],[Nr. gleich]])/5</f>
        <v>-0.69498558243636466</v>
      </c>
      <c r="N22" s="29">
        <f>Tabelle3[[#This Row],[EW]]-IF(Tabelle3[[#This Row],[Anzahl]]=1,0.75,0.5)+COS(2*PI()/Tabelle3[[#This Row],[Anzahl]]*Tabelle3[[#This Row],[Nr. gleich]])/5</f>
        <v>-0.45549581320873717</v>
      </c>
      <c r="O22" s="43" t="str">
        <f>ROUND(Tabelle3[[#This Row],[SP]],0)&amp;ROUND(Tabelle3[[#This Row],[EW]],0)</f>
        <v>00</v>
      </c>
      <c r="P22" s="43">
        <f>COUNTIF(Tabelle3[Vergleich],"="&amp;Tabelle3[[#This Row],[Vergleich]])</f>
        <v>14</v>
      </c>
      <c r="Q22" s="43">
        <f>COUNTIF(O$6:O22,"="&amp;Tabelle3[[#This Row],[Vergleich]])</f>
        <v>11</v>
      </c>
      <c r="R22" s="44">
        <v>17</v>
      </c>
    </row>
    <row r="23" spans="2:18" s="15" customFormat="1" ht="39">
      <c r="B23" s="30">
        <v>18</v>
      </c>
      <c r="C23" s="75"/>
      <c r="D23" s="67"/>
      <c r="E23" s="68"/>
      <c r="F23" s="68"/>
      <c r="G23" s="74"/>
      <c r="H23" s="50">
        <f>SUM(Tabelle3[[#This Row],[Kosten]:[Qualität]],MAX(Tabelle3[[#This Row],[Kosten]:[Qualität]]))/24*6</f>
        <v>0</v>
      </c>
      <c r="I23" s="59"/>
      <c r="J23" s="53" t="s">
        <v>17</v>
      </c>
      <c r="K23" s="55" t="s">
        <v>38</v>
      </c>
      <c r="L23" s="36">
        <f>IF(ISBLANK(Tabelle3[[#This Row],[aktuelle Indikation]]),"",VLOOKUP(Tabelle3[[#This Row],[aktuelle Indikation]],Tabelle5[],3,FALSE))</f>
        <v>10</v>
      </c>
      <c r="M23" s="29">
        <f>Tabelle3[[#This Row],[SP]]-0.5+SIN(2*PI()/Tabelle3[[#This Row],[Anzahl]]*Tabelle3[[#This Row],[Nr. gleich]])/5</f>
        <v>-0.65636629649360601</v>
      </c>
      <c r="N23" s="29">
        <f>Tabelle3[[#This Row],[EW]]-IF(Tabelle3[[#This Row],[Anzahl]]=1,0.75,0.5)+COS(2*PI()/Tabelle3[[#This Row],[Anzahl]]*Tabelle3[[#This Row],[Nr. gleich]])/5</f>
        <v>-0.37530203962825331</v>
      </c>
      <c r="O23" s="43" t="str">
        <f>ROUND(Tabelle3[[#This Row],[SP]],0)&amp;ROUND(Tabelle3[[#This Row],[EW]],0)</f>
        <v>00</v>
      </c>
      <c r="P23" s="43">
        <f>COUNTIF(Tabelle3[Vergleich],"="&amp;Tabelle3[[#This Row],[Vergleich]])</f>
        <v>14</v>
      </c>
      <c r="Q23" s="43">
        <f>COUNTIF(O$6:O23,"="&amp;Tabelle3[[#This Row],[Vergleich]])</f>
        <v>12</v>
      </c>
      <c r="R23" s="44">
        <v>18</v>
      </c>
    </row>
    <row r="24" spans="2:18" s="15" customFormat="1" ht="39">
      <c r="B24" s="30">
        <v>19</v>
      </c>
      <c r="C24" s="75"/>
      <c r="D24" s="67"/>
      <c r="E24" s="68"/>
      <c r="F24" s="68"/>
      <c r="G24" s="74"/>
      <c r="H24" s="50">
        <f>SUM(Tabelle3[[#This Row],[Kosten]:[Qualität]],MAX(Tabelle3[[#This Row],[Kosten]:[Qualität]]))/24*6</f>
        <v>0</v>
      </c>
      <c r="I24" s="59"/>
      <c r="J24" s="53" t="s">
        <v>17</v>
      </c>
      <c r="K24" s="55" t="s">
        <v>38</v>
      </c>
      <c r="L24" s="36">
        <f>IF(ISBLANK(Tabelle3[[#This Row],[aktuelle Indikation]]),"",VLOOKUP(Tabelle3[[#This Row],[aktuelle Indikation]],Tabelle5[],3,FALSE))</f>
        <v>10</v>
      </c>
      <c r="M24" s="29">
        <f>Tabelle3[[#This Row],[SP]]-0.5+SIN(2*PI()/Tabelle3[[#This Row],[Anzahl]]*Tabelle3[[#This Row],[Nr. gleich]])/5</f>
        <v>-0.58677674782351164</v>
      </c>
      <c r="N24" s="29">
        <f>Tabelle3[[#This Row],[EW]]-IF(Tabelle3[[#This Row],[Anzahl]]=1,0.75,0.5)+COS(2*PI()/Tabelle3[[#This Row],[Anzahl]]*Tabelle3[[#This Row],[Nr. gleich]])/5</f>
        <v>-0.31980622641951617</v>
      </c>
      <c r="O24" s="43" t="str">
        <f>ROUND(Tabelle3[[#This Row],[SP]],0)&amp;ROUND(Tabelle3[[#This Row],[EW]],0)</f>
        <v>00</v>
      </c>
      <c r="P24" s="43">
        <f>COUNTIF(Tabelle3[Vergleich],"="&amp;Tabelle3[[#This Row],[Vergleich]])</f>
        <v>14</v>
      </c>
      <c r="Q24" s="43">
        <f>COUNTIF(O$6:O24,"="&amp;Tabelle3[[#This Row],[Vergleich]])</f>
        <v>13</v>
      </c>
      <c r="R24" s="44">
        <v>19</v>
      </c>
    </row>
    <row r="25" spans="2:18" s="15" customFormat="1" ht="39.5" thickBot="1">
      <c r="B25" s="30">
        <v>20</v>
      </c>
      <c r="C25" s="76"/>
      <c r="D25" s="77"/>
      <c r="E25" s="78"/>
      <c r="F25" s="78"/>
      <c r="G25" s="79"/>
      <c r="H25" s="50">
        <f>SUM(Tabelle3[[#This Row],[Kosten]:[Qualität]],MAX(Tabelle3[[#This Row],[Kosten]:[Qualität]]))/24*6</f>
        <v>0</v>
      </c>
      <c r="I25" s="60"/>
      <c r="J25" s="61" t="s">
        <v>17</v>
      </c>
      <c r="K25" s="56" t="s">
        <v>38</v>
      </c>
      <c r="L25" s="36">
        <f>IF(ISBLANK(Tabelle3[[#This Row],[aktuelle Indikation]]),"",VLOOKUP(Tabelle3[[#This Row],[aktuelle Indikation]],Tabelle5[],3,FALSE))</f>
        <v>10</v>
      </c>
      <c r="M25" s="29">
        <f>Tabelle3[[#This Row],[SP]]-0.5+SIN(2*PI()/Tabelle3[[#This Row],[Anzahl]]*Tabelle3[[#This Row],[Nr. gleich]])/5</f>
        <v>-0.5</v>
      </c>
      <c r="N25" s="29">
        <f>Tabelle3[[#This Row],[EW]]-IF(Tabelle3[[#This Row],[Anzahl]]=1,0.75,0.5)+COS(2*PI()/Tabelle3[[#This Row],[Anzahl]]*Tabelle3[[#This Row],[Nr. gleich]])/5</f>
        <v>-0.3</v>
      </c>
      <c r="O25" s="43" t="str">
        <f>ROUND(Tabelle3[[#This Row],[SP]],0)&amp;ROUND(Tabelle3[[#This Row],[EW]],0)</f>
        <v>00</v>
      </c>
      <c r="P25" s="43">
        <f>COUNTIF(Tabelle3[Vergleich],"="&amp;Tabelle3[[#This Row],[Vergleich]])</f>
        <v>14</v>
      </c>
      <c r="Q25" s="43">
        <f>COUNTIF(O$6:O25,"="&amp;Tabelle3[[#This Row],[Vergleich]])</f>
        <v>14</v>
      </c>
      <c r="R25" s="44">
        <v>20</v>
      </c>
    </row>
    <row r="26" spans="2:18">
      <c r="B26" s="11"/>
      <c r="C26" s="9"/>
      <c r="D26" s="10"/>
      <c r="E26" s="52"/>
      <c r="F26" s="52"/>
      <c r="G26" s="52"/>
      <c r="H26" s="10"/>
      <c r="I26" s="10"/>
      <c r="J26" s="23"/>
      <c r="K26" s="10"/>
      <c r="L26" s="10"/>
      <c r="M26" s="9"/>
    </row>
    <row r="27" spans="2:18">
      <c r="B27" s="11" t="s">
        <v>23</v>
      </c>
      <c r="C27" s="9"/>
      <c r="D27" s="10"/>
      <c r="E27" s="52"/>
      <c r="F27" s="3" t="s">
        <v>96</v>
      </c>
      <c r="G27" s="52"/>
      <c r="H27" s="10"/>
      <c r="I27" s="10"/>
      <c r="J27" s="24"/>
      <c r="K27" s="10"/>
      <c r="L27" s="10"/>
      <c r="M27" s="9"/>
    </row>
    <row r="28" spans="2:18" s="3" customFormat="1">
      <c r="B28" s="20" t="s">
        <v>37</v>
      </c>
      <c r="C28" s="16" t="s">
        <v>28</v>
      </c>
      <c r="D28" s="19"/>
      <c r="F28" s="3" t="s">
        <v>97</v>
      </c>
      <c r="H28" s="41"/>
      <c r="I28" s="41"/>
      <c r="J28" s="20" t="s">
        <v>36</v>
      </c>
      <c r="K28" s="19" t="s">
        <v>25</v>
      </c>
      <c r="O28" s="41"/>
      <c r="P28" s="41"/>
      <c r="Q28" s="41"/>
    </row>
    <row r="29" spans="2:18">
      <c r="B29" s="21">
        <v>1</v>
      </c>
      <c r="C29" s="17" t="s">
        <v>50</v>
      </c>
      <c r="D29" s="51"/>
      <c r="F29" s="89" t="s">
        <v>94</v>
      </c>
      <c r="G29" s="89"/>
      <c r="H29" s="4" t="s">
        <v>95</v>
      </c>
      <c r="J29" s="21">
        <v>1</v>
      </c>
      <c r="K29" s="33" t="s">
        <v>24</v>
      </c>
      <c r="L29"/>
    </row>
    <row r="30" spans="2:18">
      <c r="B30" s="21">
        <v>2</v>
      </c>
      <c r="C30" s="17" t="s">
        <v>49</v>
      </c>
      <c r="D30" s="31"/>
      <c r="F30" s="86"/>
      <c r="G30" s="86"/>
      <c r="H30" s="80"/>
      <c r="J30" s="21">
        <v>2</v>
      </c>
      <c r="K30" s="33" t="s">
        <v>30</v>
      </c>
      <c r="L30"/>
    </row>
    <row r="31" spans="2:18">
      <c r="B31" s="21">
        <v>3</v>
      </c>
      <c r="C31" s="17" t="s">
        <v>51</v>
      </c>
      <c r="D31" s="31"/>
      <c r="F31" s="86"/>
      <c r="G31" s="86"/>
      <c r="H31" s="80"/>
      <c r="J31" s="21">
        <v>3</v>
      </c>
      <c r="K31" s="33" t="s">
        <v>78</v>
      </c>
      <c r="L31"/>
    </row>
    <row r="32" spans="2:18">
      <c r="B32" s="21">
        <v>4</v>
      </c>
      <c r="C32" s="17" t="s">
        <v>52</v>
      </c>
      <c r="D32" s="31"/>
      <c r="F32" s="86"/>
      <c r="G32" s="86"/>
      <c r="H32" s="80"/>
      <c r="J32" s="21">
        <v>4</v>
      </c>
      <c r="K32" s="33" t="s">
        <v>26</v>
      </c>
      <c r="L32"/>
    </row>
    <row r="33" spans="2:12">
      <c r="B33" s="21">
        <v>5</v>
      </c>
      <c r="C33" s="17" t="s">
        <v>53</v>
      </c>
      <c r="D33" s="31"/>
      <c r="F33" s="86"/>
      <c r="G33" s="86"/>
      <c r="H33" s="80"/>
      <c r="J33" s="21">
        <v>5</v>
      </c>
      <c r="K33" s="33" t="s">
        <v>31</v>
      </c>
      <c r="L33"/>
    </row>
    <row r="34" spans="2:12">
      <c r="B34" s="22">
        <v>6</v>
      </c>
      <c r="C34" s="18" t="s">
        <v>29</v>
      </c>
      <c r="D34" s="32"/>
      <c r="F34" s="86"/>
      <c r="G34" s="86"/>
      <c r="H34" s="80"/>
      <c r="J34" s="22">
        <v>6</v>
      </c>
      <c r="K34" s="34" t="s">
        <v>27</v>
      </c>
      <c r="L34"/>
    </row>
    <row r="66" spans="1:3">
      <c r="A66" s="38"/>
      <c r="B66" s="38"/>
      <c r="C66" s="39"/>
    </row>
    <row r="67" spans="1:3">
      <c r="A67" s="38"/>
      <c r="B67" s="38"/>
      <c r="C67" s="39"/>
    </row>
    <row r="68" spans="1:3">
      <c r="A68" s="38"/>
      <c r="B68" s="38"/>
      <c r="C68" s="39"/>
    </row>
    <row r="69" spans="1:3">
      <c r="A69" s="38"/>
      <c r="B69" s="38"/>
      <c r="C69" s="39"/>
    </row>
    <row r="70" spans="1:3">
      <c r="A70" s="38"/>
      <c r="B70" s="38"/>
      <c r="C70" s="39"/>
    </row>
    <row r="71" spans="1:3">
      <c r="A71" s="38"/>
      <c r="B71" s="38"/>
      <c r="C71" s="39"/>
    </row>
    <row r="72" spans="1:3">
      <c r="A72" s="38"/>
      <c r="B72" s="38"/>
      <c r="C72" s="39"/>
    </row>
    <row r="73" spans="1:3">
      <c r="A73" s="38"/>
      <c r="B73" s="38"/>
      <c r="C73" s="39"/>
    </row>
    <row r="74" spans="1:3">
      <c r="A74" s="38"/>
      <c r="B74" s="38"/>
      <c r="C74" s="39"/>
    </row>
    <row r="75" spans="1:3">
      <c r="A75" s="38"/>
      <c r="B75" s="38"/>
      <c r="C75" s="39"/>
    </row>
    <row r="76" spans="1:3">
      <c r="A76" s="38"/>
      <c r="B76" s="38"/>
      <c r="C76" s="39"/>
    </row>
    <row r="77" spans="1:3">
      <c r="A77" s="38"/>
      <c r="B77" s="38"/>
      <c r="C77" s="39"/>
    </row>
    <row r="78" spans="1:3">
      <c r="A78" s="38"/>
      <c r="B78" s="38"/>
      <c r="C78" s="39"/>
    </row>
    <row r="79" spans="1:3">
      <c r="A79" s="38"/>
      <c r="B79" s="38"/>
      <c r="C79" s="39"/>
    </row>
    <row r="80" spans="1:3">
      <c r="A80" s="38"/>
      <c r="B80" s="38"/>
      <c r="C80" s="39"/>
    </row>
    <row r="81" spans="1:12">
      <c r="A81" s="38"/>
      <c r="B81" s="38"/>
      <c r="C81" s="39"/>
    </row>
    <row r="82" spans="1:12">
      <c r="A82" s="38"/>
      <c r="B82" s="38"/>
      <c r="C82" s="39"/>
    </row>
    <row r="83" spans="1:12">
      <c r="A83" s="38"/>
      <c r="B83" s="38"/>
      <c r="C83" s="39"/>
    </row>
    <row r="84" spans="1:12">
      <c r="A84" s="38"/>
      <c r="B84" s="38"/>
      <c r="C84" s="39"/>
    </row>
    <row r="85" spans="1:12">
      <c r="A85" s="38"/>
      <c r="B85" s="38"/>
      <c r="C85" s="39"/>
    </row>
    <row r="86" spans="1:12">
      <c r="A86" s="38"/>
      <c r="B86" s="38"/>
      <c r="C86" s="39"/>
    </row>
    <row r="87" spans="1:12">
      <c r="A87" s="38"/>
      <c r="B87" s="38"/>
      <c r="C87" s="39"/>
    </row>
    <row r="88" spans="1:12">
      <c r="A88" s="38"/>
      <c r="B88" s="37" t="s">
        <v>58</v>
      </c>
      <c r="C88" s="40"/>
      <c r="D88" s="8"/>
      <c r="E88" s="7"/>
      <c r="F88" s="7"/>
      <c r="G88" s="7"/>
      <c r="H88" s="8"/>
      <c r="I88" s="8"/>
      <c r="J88" s="8"/>
      <c r="K88" s="8"/>
      <c r="L88" s="8"/>
    </row>
    <row r="89" spans="1:12">
      <c r="A89" s="38"/>
      <c r="B89" s="38"/>
      <c r="C89" s="39"/>
    </row>
    <row r="90" spans="1:12">
      <c r="A90" s="38"/>
      <c r="B90" s="38"/>
      <c r="C90" s="39"/>
    </row>
    <row r="91" spans="1:12">
      <c r="A91" s="38"/>
      <c r="B91" s="38"/>
      <c r="C91" s="39"/>
    </row>
  </sheetData>
  <protectedRanges>
    <protectedRange sqref="E7:G25 D7:D9 D11:D25" name="Beurteilungstext"/>
    <protectedRange sqref="I6:I25" name="Risikoerwartung"/>
    <protectedRange sqref="B3:D3" name="Projektname"/>
    <protectedRange sqref="E12:G25 D13:D25" name="Risikbewertung"/>
    <protectedRange sqref="J6:K25" name="Risikominimierung"/>
    <protectedRange sqref="C6:C25" name="Risikotyp"/>
  </protectedRanges>
  <mergeCells count="7">
    <mergeCell ref="F33:G33"/>
    <mergeCell ref="F34:G34"/>
    <mergeCell ref="E3:I3"/>
    <mergeCell ref="F29:G29"/>
    <mergeCell ref="F30:G30"/>
    <mergeCell ref="F31:G31"/>
    <mergeCell ref="F32:G32"/>
  </mergeCells>
  <conditionalFormatting sqref="J26:L27 E6:G7 E9:G25">
    <cfRule type="expression" dxfId="36" priority="52">
      <formula>E6=2</formula>
    </cfRule>
  </conditionalFormatting>
  <conditionalFormatting sqref="E6:G26">
    <cfRule type="expression" dxfId="35" priority="11">
      <formula>E6=1</formula>
    </cfRule>
    <cfRule type="expression" dxfId="34" priority="44">
      <formula>E6=6</formula>
    </cfRule>
    <cfRule type="expression" dxfId="33" priority="45">
      <formula>E6=5</formula>
    </cfRule>
    <cfRule type="expression" dxfId="32" priority="50">
      <formula>E6=4</formula>
    </cfRule>
    <cfRule type="expression" dxfId="31" priority="51">
      <formula>E6=3</formula>
    </cfRule>
    <cfRule type="expression" dxfId="30" priority="53">
      <formula>E6=1</formula>
    </cfRule>
  </conditionalFormatting>
  <conditionalFormatting sqref="E8:G8">
    <cfRule type="expression" dxfId="29" priority="1">
      <formula>E8=2</formula>
    </cfRule>
  </conditionalFormatting>
  <dataValidations count="2">
    <dataValidation type="list" allowBlank="1" showInputMessage="1" showErrorMessage="1" sqref="E6:G7 E9:G25" xr:uid="{00000000-0002-0000-0100-000000000000}">
      <formula1>$B$29:$B$34</formula1>
    </dataValidation>
    <dataValidation type="whole" allowBlank="1" showInputMessage="1" showErrorMessage="1" sqref="I6:I26" xr:uid="{00000000-0002-0000-0100-000001000000}">
      <formula1>1</formula1>
      <formula2>6</formula2>
    </dataValidation>
  </dataValidations>
  <pageMargins left="0.70866141732283472" right="0.70866141732283472" top="0.74803149606299213" bottom="0.74803149606299213" header="0.31496062992125984" footer="0.31496062992125984"/>
  <pageSetup paperSize="9" scale="37" fitToHeight="2" orientation="portrait" r:id="rId1"/>
  <headerFooter>
    <oddFooter>&amp;L&amp;8&amp;Z&amp;F&amp;R&amp;8Seite &amp;P von &amp;N</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2" id="{C09D19F6-2B0A-4EC9-B425-AF601F1F0336}">
            <xm:f>J6=Keys!$B$18</xm:f>
            <x14:dxf>
              <font>
                <color theme="0"/>
              </font>
              <fill>
                <patternFill>
                  <bgColor theme="5" tint="-0.24994659260841701"/>
                </patternFill>
              </fill>
            </x14:dxf>
          </x14:cfRule>
          <x14:cfRule type="expression" priority="3" id="{ADE8A7E9-FC07-47D9-9286-4E47827D0E55}">
            <xm:f>J6=Keys!$B$16</xm:f>
            <x14:dxf>
              <fill>
                <patternFill>
                  <bgColor theme="9" tint="0.59996337778862885"/>
                </patternFill>
              </fill>
            </x14:dxf>
          </x14:cfRule>
          <x14:cfRule type="expression" priority="4" id="{137A9C43-7942-4F07-A115-B5B54676F70A}">
            <xm:f>J6=Keys!$B$17</xm:f>
            <x14:dxf>
              <fill>
                <patternFill>
                  <bgColor theme="5" tint="0.59996337778862885"/>
                </patternFill>
              </fill>
            </x14:dxf>
          </x14:cfRule>
          <x14:cfRule type="expression" priority="5" id="{B6E8373A-6063-480C-880A-4D62944E0885}">
            <xm:f>J6=Keys!$B$15</xm:f>
            <x14:dxf>
              <fill>
                <patternFill>
                  <bgColor theme="6" tint="0.79998168889431442"/>
                </patternFill>
              </fill>
            </x14:dxf>
          </x14:cfRule>
          <xm:sqref>J6:J25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Keys!$B$15:$B$18</xm:f>
          </x14:formula1>
          <xm:sqref>J6:J25</xm:sqref>
        </x14:dataValidation>
        <x14:dataValidation type="list" allowBlank="1" showInputMessage="1" showErrorMessage="1" xr:uid="{00000000-0002-0000-0100-000003000000}">
          <x14:formula1>
            <xm:f>Keys!$B$4:$B$11</xm:f>
          </x14:formula1>
          <xm:sqref>C6:C25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6429-4788-4B15-B6F1-1F60EE69D376}">
  <sheetPr>
    <tabColor rgb="FF00B050"/>
  </sheetPr>
  <dimension ref="A1"/>
  <sheetViews>
    <sheetView workbookViewId="0">
      <selection activeCell="V21" sqref="V21"/>
    </sheetView>
  </sheetViews>
  <sheetFormatPr baseColWidth="10" defaultRowHeight="14.5"/>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B3:D24"/>
  <sheetViews>
    <sheetView workbookViewId="0">
      <selection activeCell="B27" sqref="B27"/>
    </sheetView>
  </sheetViews>
  <sheetFormatPr baseColWidth="10" defaultColWidth="9.1796875" defaultRowHeight="14.5"/>
  <cols>
    <col min="2" max="2" width="18.453125" customWidth="1"/>
    <col min="3" max="3" width="56.6328125" customWidth="1"/>
  </cols>
  <sheetData>
    <row r="3" spans="2:4">
      <c r="B3" t="s">
        <v>0</v>
      </c>
      <c r="C3" t="s">
        <v>1</v>
      </c>
    </row>
    <row r="4" spans="2:4">
      <c r="B4" s="28" t="s">
        <v>99</v>
      </c>
      <c r="C4" s="1"/>
    </row>
    <row r="5" spans="2:4">
      <c r="B5" s="28" t="s">
        <v>102</v>
      </c>
      <c r="C5" s="1"/>
    </row>
    <row r="6" spans="2:4">
      <c r="B6" s="28" t="s">
        <v>56</v>
      </c>
      <c r="C6" s="1"/>
    </row>
    <row r="7" spans="2:4">
      <c r="B7" s="28" t="s">
        <v>105</v>
      </c>
      <c r="C7" s="1"/>
    </row>
    <row r="8" spans="2:4">
      <c r="B8" s="28" t="s">
        <v>101</v>
      </c>
      <c r="C8" s="1"/>
    </row>
    <row r="9" spans="2:4">
      <c r="B9" s="28" t="s">
        <v>104</v>
      </c>
      <c r="C9" s="1"/>
    </row>
    <row r="10" spans="2:4">
      <c r="B10" s="81" t="s">
        <v>100</v>
      </c>
      <c r="C10" s="1"/>
    </row>
    <row r="11" spans="2:4">
      <c r="B11" s="28" t="s">
        <v>103</v>
      </c>
      <c r="C11" s="1"/>
    </row>
    <row r="13" spans="2:4">
      <c r="B13" s="2"/>
    </row>
    <row r="14" spans="2:4">
      <c r="B14" t="s">
        <v>15</v>
      </c>
      <c r="C14" t="s">
        <v>1</v>
      </c>
      <c r="D14" s="12" t="s">
        <v>19</v>
      </c>
    </row>
    <row r="15" spans="2:4">
      <c r="B15" t="s">
        <v>17</v>
      </c>
      <c r="C15" t="s">
        <v>11</v>
      </c>
      <c r="D15" s="12">
        <v>10</v>
      </c>
    </row>
    <row r="16" spans="2:4">
      <c r="B16" t="s">
        <v>13</v>
      </c>
      <c r="C16" t="s">
        <v>12</v>
      </c>
      <c r="D16" s="12">
        <v>20</v>
      </c>
    </row>
    <row r="17" spans="2:4">
      <c r="B17" t="s">
        <v>14</v>
      </c>
      <c r="C17" t="s">
        <v>16</v>
      </c>
      <c r="D17" s="12">
        <v>30</v>
      </c>
    </row>
    <row r="18" spans="2:4">
      <c r="B18" t="s">
        <v>81</v>
      </c>
      <c r="C18" t="s">
        <v>18</v>
      </c>
      <c r="D18" s="12">
        <v>40</v>
      </c>
    </row>
    <row r="19" spans="2:4">
      <c r="B19" s="12"/>
    </row>
    <row r="21" spans="2:4">
      <c r="B21" t="s">
        <v>2</v>
      </c>
      <c r="C21" t="s">
        <v>1</v>
      </c>
    </row>
    <row r="22" spans="2:4">
      <c r="B22" s="2" t="s">
        <v>3</v>
      </c>
      <c r="C22" s="1" t="s">
        <v>6</v>
      </c>
    </row>
    <row r="23" spans="2:4">
      <c r="B23" s="2" t="s">
        <v>5</v>
      </c>
      <c r="C23" s="1" t="s">
        <v>7</v>
      </c>
    </row>
    <row r="24" spans="2:4" ht="29">
      <c r="B24" s="2" t="s">
        <v>4</v>
      </c>
      <c r="C24" s="1" t="s">
        <v>8</v>
      </c>
    </row>
  </sheetData>
  <pageMargins left="0.7" right="0.7" top="0.75" bottom="0.75" header="0.3" footer="0.3"/>
  <tableParts count="3">
    <tablePart r:id="rId1"/>
    <tablePart r:id="rId2"/>
    <tablePart r:id="rId3"/>
  </tableParts>
  <extLst>
    <ext xmlns:x14="http://schemas.microsoft.com/office/spreadsheetml/2009/9/main" uri="{78C0D931-6437-407d-A8EE-F0AAD7539E65}">
      <x14:conditionalFormattings>
        <x14:conditionalFormatting xmlns:xm="http://schemas.microsoft.com/office/excel/2006/main">
          <x14:cfRule type="expression" priority="1" id="{DB65EF13-F96E-423F-B2AA-81C0A81EC083}">
            <xm:f>Risikomanagement!J6=$B$16</xm:f>
            <x14:dxf>
              <fill>
                <patternFill>
                  <bgColor theme="9" tint="0.79998168889431442"/>
                </patternFill>
              </fill>
            </x14:dxf>
          </x14:cfRule>
          <xm:sqref>J6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7220C10D90FB449F3B31D0170E7400" ma:contentTypeVersion="0" ma:contentTypeDescription="Create a new document." ma:contentTypeScope="" ma:versionID="89e086c9ada3680c4c3f08e6063c5f3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3D949C-B412-4357-93DC-ABD9EDD31F77}">
  <ds:schemaRefs>
    <ds:schemaRef ds:uri="http://schemas.microsoft.com/office/2006/metadata/properties"/>
    <ds:schemaRef ds:uri="http://purl.org/dc/dcmitype/"/>
    <ds:schemaRef ds:uri="http://schemas.openxmlformats.org/package/2006/metadata/core-properties"/>
    <ds:schemaRef ds:uri="http://purl.org/dc/elements/1.1/"/>
    <ds:schemaRef ds:uri="http://schemas.microsoft.com/office/2006/documentManagement/types"/>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A075C741-C74D-4089-A8C4-D598CC5806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E8770A1-55F4-45F5-8414-2B111E9CA9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Übersicht</vt:lpstr>
      <vt:lpstr>Risikomanagement</vt:lpstr>
      <vt:lpstr>Risikoergebnis</vt:lpstr>
      <vt:lpstr>Keys</vt:lpstr>
      <vt:lpstr>Risikomanagement!Druckbereich</vt:lpstr>
      <vt:lpstr>Übersicht!Druckbereich</vt:lpstr>
      <vt:lpstr>Massnahmetyp</vt:lpstr>
      <vt:lpstr>RiskArt</vt:lpstr>
      <vt:lpstr>Streufaktor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Risikomanagement</dc:title>
  <dc:creator/>
  <cp:lastModifiedBy/>
  <dcterms:created xsi:type="dcterms:W3CDTF">2006-09-16T00:00:00Z</dcterms:created>
  <dcterms:modified xsi:type="dcterms:W3CDTF">2023-03-14T12:51:26Z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0x010100F37220C10D90FB449F3B31D0170E7400</vt:lpwstr>
  </property>
</Properties>
</file>